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3) QUARTER 2 (25-68)\SNPS (1634577)\"/>
    </mc:Choice>
  </mc:AlternateContent>
  <xr:revisionPtr revIDLastSave="0" documentId="13_ncr:1_{393667BF-E8D9-4031-9615-A3187035440A}" xr6:coauthVersionLast="47" xr6:coauthVersionMax="47" xr10:uidLastSave="{00000000-0000-0000-0000-000000000000}"/>
  <bookViews>
    <workbookView xWindow="-110" yWindow="-110" windowWidth="19420" windowHeight="11500" tabRatio="840" xr2:uid="{00000000-000D-0000-FFFF-FFFF00000000}"/>
  </bookViews>
  <sheets>
    <sheet name="งบดุล" sheetId="28" r:id="rId1"/>
    <sheet name="งบดุล 2" sheetId="29" r:id="rId2"/>
    <sheet name="กำไร 3 เดือน" sheetId="36" r:id="rId3"/>
    <sheet name="กำไร 6 เดือน" sheetId="38" r:id="rId4"/>
    <sheet name="ส่วนผู้ถือหุ้น-รวม" sheetId="32" r:id="rId5"/>
    <sheet name="ส่วนผู้ถือหุ้น-เฉพาะ" sheetId="33" r:id="rId6"/>
    <sheet name="กระแสเงินสด" sheetId="27" r:id="rId7"/>
    <sheet name="Sheet1" sheetId="37" state="hidden" r:id="rId8"/>
  </sheets>
  <externalReferences>
    <externalReference r:id="rId9"/>
  </externalReferences>
  <definedNames>
    <definedName name="AS2DocOpenMode" hidden="1">"AS2DocumentEdit"</definedName>
    <definedName name="_xlnm.Print_Area" localSheetId="6">กระแสเงินสด!$A$1:$J$103</definedName>
    <definedName name="_xlnm.Print_Area" localSheetId="2">'กำไร 3 เดือน'!$A$1:$L$47</definedName>
    <definedName name="_xlnm.Print_Area" localSheetId="3">'กำไร 6 เดือน'!$A$1:$K$46</definedName>
    <definedName name="_xlnm.Print_Area" localSheetId="0">งบดุล!$A$1:$J$45</definedName>
    <definedName name="_xlnm.Print_Area" localSheetId="1">'งบดุล 2'!$A$1:$J$81</definedName>
    <definedName name="_xlnm.Print_Area" localSheetId="5">'ส่วนผู้ถือหุ้น-เฉพาะ'!$A$1:$R$36</definedName>
    <definedName name="_xlnm.Print_Area" localSheetId="4">'ส่วนผู้ถือหุ้น-รวม'!$A$1:$AB$35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27" l="1"/>
  <c r="L49" i="36"/>
  <c r="J49" i="36"/>
  <c r="H49" i="36"/>
  <c r="F49" i="36"/>
  <c r="K48" i="38"/>
  <c r="K47" i="38"/>
  <c r="I48" i="38"/>
  <c r="I47" i="38"/>
  <c r="G48" i="38"/>
  <c r="G47" i="38"/>
  <c r="E48" i="38"/>
  <c r="E47" i="38"/>
  <c r="K27" i="38"/>
  <c r="I27" i="38"/>
  <c r="G27" i="38"/>
  <c r="E27" i="38"/>
  <c r="E25" i="38"/>
  <c r="K25" i="38"/>
  <c r="I25" i="38"/>
  <c r="G25" i="38"/>
  <c r="J25" i="36"/>
  <c r="J27" i="36" s="1"/>
  <c r="F25" i="36"/>
  <c r="F27" i="36" s="1"/>
  <c r="F14" i="36" l="1"/>
  <c r="J14" i="36"/>
  <c r="D71" i="27" l="1"/>
  <c r="Y23" i="32" l="1"/>
  <c r="S23" i="32" l="1"/>
  <c r="V22" i="32"/>
  <c r="M23" i="32"/>
  <c r="J23" i="32"/>
  <c r="G23" i="32"/>
  <c r="D23" i="32"/>
  <c r="V17" i="32"/>
  <c r="AB17" i="32" l="1"/>
  <c r="K41" i="38"/>
  <c r="K39" i="38"/>
  <c r="K34" i="38"/>
  <c r="K20" i="38"/>
  <c r="K14" i="38"/>
  <c r="K22" i="38" s="1"/>
  <c r="K29" i="38" s="1"/>
  <c r="G41" i="38"/>
  <c r="G39" i="38"/>
  <c r="G34" i="38"/>
  <c r="G20" i="38"/>
  <c r="G14" i="38"/>
  <c r="I41" i="38"/>
  <c r="E41" i="38"/>
  <c r="I39" i="38"/>
  <c r="E39" i="38"/>
  <c r="I34" i="38"/>
  <c r="E34" i="38"/>
  <c r="I20" i="38"/>
  <c r="E20" i="38"/>
  <c r="I14" i="38"/>
  <c r="E14" i="38"/>
  <c r="C2" i="38"/>
  <c r="C1" i="38"/>
  <c r="G22" i="38" l="1"/>
  <c r="G29" i="38" s="1"/>
  <c r="I22" i="38"/>
  <c r="I29" i="38" s="1"/>
  <c r="E22" i="38"/>
  <c r="E29" i="38" s="1"/>
  <c r="V30" i="32"/>
  <c r="AB30" i="32" s="1"/>
  <c r="V29" i="32"/>
  <c r="AB29" i="32" s="1"/>
  <c r="V28" i="32"/>
  <c r="AB28" i="32" s="1"/>
  <c r="V27" i="32"/>
  <c r="AB27" i="32" s="1"/>
  <c r="V31" i="32"/>
  <c r="AB31" i="32" s="1"/>
  <c r="F38" i="36"/>
  <c r="P23" i="32"/>
  <c r="F26" i="27" l="1"/>
  <c r="F38" i="27" s="1"/>
  <c r="R18" i="33" l="1"/>
  <c r="V20" i="32"/>
  <c r="V19" i="32"/>
  <c r="L14" i="36"/>
  <c r="AB19" i="32" l="1"/>
  <c r="AB20" i="32"/>
  <c r="L40" i="36"/>
  <c r="H40" i="36"/>
  <c r="J40" i="36" l="1"/>
  <c r="J20" i="36" l="1"/>
  <c r="H85" i="27" l="1"/>
  <c r="J29" i="29" l="1"/>
  <c r="H29" i="29"/>
  <c r="F29" i="29"/>
  <c r="D29" i="29"/>
  <c r="V21" i="32" l="1"/>
  <c r="H71" i="27" l="1"/>
  <c r="S32" i="32" l="1"/>
  <c r="P32" i="32"/>
  <c r="M32" i="32"/>
  <c r="J32" i="32"/>
  <c r="G32" i="32"/>
  <c r="D32" i="32"/>
  <c r="Y32" i="32"/>
  <c r="J26" i="27" l="1"/>
  <c r="D26" i="27" l="1"/>
  <c r="H26" i="27"/>
  <c r="H38" i="27" s="1"/>
  <c r="K20" i="33"/>
  <c r="H62" i="29" l="1"/>
  <c r="F62" i="29"/>
  <c r="D62" i="29"/>
  <c r="H29" i="28" l="1"/>
  <c r="H19" i="28"/>
  <c r="H14" i="36" l="1"/>
  <c r="R14" i="33" l="1"/>
  <c r="J85" i="27" l="1"/>
  <c r="F85" i="27"/>
  <c r="D85" i="27"/>
  <c r="J71" i="27"/>
  <c r="F71" i="27"/>
  <c r="R26" i="33" l="1"/>
  <c r="R25" i="33"/>
  <c r="R24" i="33"/>
  <c r="R27" i="33" l="1"/>
  <c r="A46" i="27" l="1"/>
  <c r="A1" i="27"/>
  <c r="O20" i="33"/>
  <c r="G20" i="33"/>
  <c r="E20" i="33"/>
  <c r="R19" i="33"/>
  <c r="V32" i="32"/>
  <c r="AB21" i="32"/>
  <c r="V15" i="32"/>
  <c r="V23" i="32" s="1"/>
  <c r="AB15" i="32" l="1"/>
  <c r="AB23" i="32" s="1"/>
  <c r="R20" i="33"/>
  <c r="I20" i="33"/>
  <c r="J62" i="29" l="1"/>
  <c r="F40" i="36" l="1"/>
  <c r="D21" i="29" l="1"/>
  <c r="F21" i="29"/>
  <c r="H21" i="29"/>
  <c r="J21" i="29"/>
  <c r="F19" i="28"/>
  <c r="F30" i="29" l="1"/>
  <c r="J64" i="29" l="1"/>
  <c r="H38" i="36" l="1"/>
  <c r="H33" i="36"/>
  <c r="F33" i="36"/>
  <c r="F48" i="36" s="1"/>
  <c r="L20" i="36"/>
  <c r="H20" i="36"/>
  <c r="F20" i="36"/>
  <c r="C1" i="36"/>
  <c r="A1" i="33"/>
  <c r="AB32" i="32"/>
  <c r="A1" i="32"/>
  <c r="A3" i="29"/>
  <c r="A40" i="29" s="1"/>
  <c r="A1" i="29"/>
  <c r="A38" i="29" s="1"/>
  <c r="F64" i="29"/>
  <c r="H22" i="36" l="1"/>
  <c r="H25" i="36" s="1"/>
  <c r="H27" i="36" s="1"/>
  <c r="H48" i="36" s="1"/>
  <c r="L22" i="36"/>
  <c r="L25" i="36" s="1"/>
  <c r="L27" i="36" s="1"/>
  <c r="J30" i="29"/>
  <c r="F65" i="29"/>
  <c r="L28" i="36" l="1"/>
  <c r="H28" i="36"/>
  <c r="F28" i="36"/>
  <c r="J28" i="36"/>
  <c r="J65" i="29"/>
  <c r="J29" i="28"/>
  <c r="J19" i="28"/>
  <c r="F29" i="28"/>
  <c r="J33" i="36" l="1"/>
  <c r="J48" i="36" s="1"/>
  <c r="J30" i="28"/>
  <c r="J82" i="29" s="1"/>
  <c r="F30" i="28"/>
  <c r="F82" i="29" s="1"/>
  <c r="F42" i="27" l="1"/>
  <c r="H42" i="27"/>
  <c r="L33" i="36"/>
  <c r="L48" i="36" s="1"/>
  <c r="J38" i="27"/>
  <c r="O28" i="33"/>
  <c r="I28" i="33"/>
  <c r="E28" i="33"/>
  <c r="D19" i="28"/>
  <c r="D29" i="28"/>
  <c r="G28" i="33" l="1"/>
  <c r="K28" i="33"/>
  <c r="L38" i="36"/>
  <c r="J38" i="36"/>
  <c r="H30" i="28"/>
  <c r="D64" i="29"/>
  <c r="AC32" i="32" s="1"/>
  <c r="H30" i="29"/>
  <c r="D30" i="29"/>
  <c r="D30" i="28"/>
  <c r="J42" i="27" l="1"/>
  <c r="D65" i="29"/>
  <c r="D82" i="29" s="1"/>
  <c r="R28" i="33"/>
  <c r="H87" i="27"/>
  <c r="H64" i="29"/>
  <c r="F87" i="27"/>
  <c r="S28" i="33" l="1"/>
  <c r="D42" i="27"/>
  <c r="J87" i="27"/>
  <c r="F89" i="27"/>
  <c r="H89" i="27"/>
  <c r="H65" i="29"/>
  <c r="H82" i="29" s="1"/>
  <c r="D87" i="27" l="1"/>
  <c r="J89" i="27"/>
  <c r="D89" i="27" l="1"/>
</calcChain>
</file>

<file path=xl/sharedStrings.xml><?xml version="1.0" encoding="utf-8"?>
<sst xmlns="http://schemas.openxmlformats.org/spreadsheetml/2006/main" count="440" uniqueCount="197">
  <si>
    <t>งบการเงินรวม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</si>
  <si>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</si>
  <si>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</si>
  <si>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</si>
  <si>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</si>
  <si>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</si>
  <si>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</si>
  <si>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</si>
  <si>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</si>
  <si>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ทุนจดทะเบียน</t>
  </si>
  <si>
    <t>กำไรสะสม</t>
  </si>
  <si>
    <t>จัดสรรแล้ว</t>
  </si>
  <si>
    <t>รายได้อื่น</t>
  </si>
  <si>
    <t>ดอกเบี้ยรับ</t>
  </si>
  <si>
    <t>ดอกเบี้ยจ่าย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</si>
  <si>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</si>
  <si>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</si>
  <si>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</si>
  <si>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เงินสดและรายการเทียบเท่าเงินสด</t>
  </si>
  <si>
    <t xml:space="preserve">  รวมสินทรัพย์หมุนเวียน</t>
  </si>
  <si>
    <t>สินทรัพย์ไม่หมุนเวียน</t>
  </si>
  <si>
    <t xml:space="preserve">  รวมสินทรัพย์ไม่หมุนเวียน</t>
  </si>
  <si>
    <t>รวมหนี้สินไม่หมุนเวียน</t>
  </si>
  <si>
    <t>รวม</t>
  </si>
  <si>
    <t xml:space="preserve">หนี้สินไม่หมุนเวียน </t>
  </si>
  <si>
    <t>สินทรัพย์ไม่หมุนเวียนอื่น</t>
  </si>
  <si>
    <t xml:space="preserve">ยังไม่ได้จัดสรร </t>
  </si>
  <si>
    <t xml:space="preserve">ทุนเรือนหุ้น </t>
  </si>
  <si>
    <t>เงินสดและรายการเทียบเท่าเงินสด ณ วันที่ 1 มกราคม</t>
  </si>
  <si>
    <t>งบการเงินเฉพาะกิจการ</t>
  </si>
  <si>
    <t>ยังไม่ได้จัดสรร</t>
  </si>
  <si>
    <t>หมายเหตุ</t>
  </si>
  <si>
    <t xml:space="preserve">เงินลงทุนในบริษัทย่อย </t>
  </si>
  <si>
    <t>ค่าใช้จ่ายในการบริหาร</t>
  </si>
  <si>
    <t>ทุนที่ออกและชำระแล้ว</t>
  </si>
  <si>
    <t>ณ วันที่</t>
  </si>
  <si>
    <t>31 ธันวาคม</t>
  </si>
  <si>
    <t>ทุนสำรองตามกฎหมาย</t>
  </si>
  <si>
    <t>ต้นทุนขาย</t>
  </si>
  <si>
    <t>ต้นทุนทางการเงิน</t>
  </si>
  <si>
    <t>และชำระแล้ว</t>
  </si>
  <si>
    <t>ทุนที่ออก</t>
  </si>
  <si>
    <t>ส่วนที่เป็นของส่วนได้เสียที่ไม่มีอำนาจควบคุม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</si>
  <si>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</si>
  <si>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</si>
  <si>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</si>
  <si>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</si>
  <si>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สินทรัพย์ภาษีเงินได้รอการตัดบัญชี</t>
  </si>
  <si>
    <t xml:space="preserve">สินค้าคงเหลือ </t>
  </si>
  <si>
    <t>ที่ถึงกำหนดชำระภายในหนึ่งปี</t>
  </si>
  <si>
    <t>องค์ประกอบอื่นของส่วนของผู้ถือหุ้น</t>
  </si>
  <si>
    <t/>
  </si>
  <si>
    <t>รวมค่าใช้จ่าย</t>
  </si>
  <si>
    <t>ประมาณการหนี้สินไม่หมุนเวียน</t>
  </si>
  <si>
    <t>เจ้าหนี้การค้าและเจ้าหนี้หมุนเวียนอื่น</t>
  </si>
  <si>
    <t>Reference</t>
  </si>
  <si>
    <t>TAS 1.82.1</t>
  </si>
  <si>
    <t>รวมรายได้</t>
  </si>
  <si>
    <t>ค่าใช้จ่าย</t>
  </si>
  <si>
    <t>TAS 1.82.2</t>
  </si>
  <si>
    <t>TAS 1.85</t>
  </si>
  <si>
    <t>TAS 1.82.4, 12.77</t>
  </si>
  <si>
    <t>ค่าใช้จ่ายภาษีเงินได้</t>
  </si>
  <si>
    <t>หน่วย : บาท</t>
  </si>
  <si>
    <t>ต้นทุนการให้บริการ</t>
  </si>
  <si>
    <t>เงินสดจ่ายเพื่อซื้อสินทรัพย์ไม่มีตัวตน</t>
  </si>
  <si>
    <t>รายได้จากการให้บริการ</t>
  </si>
  <si>
    <t>ลูกหนี้การค้าและลูกหนี้หมุนเวียนอื่น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</si>
  <si>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</si>
  <si>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สินทรัพย์ดำเนินงาน (เพิ่มขึ้น) ลดลง</t>
  </si>
  <si>
    <t>หนี้สินดำเนินงานเพิ่มขึ้น (ลดลง)</t>
  </si>
  <si>
    <t>สินค้าคงเหลือ</t>
  </si>
  <si>
    <t>ที่ดิน อาคาร และอุปกรณ์</t>
  </si>
  <si>
    <t>รายได้จากการขาย</t>
  </si>
  <si>
    <t>รายการปรับปรุง</t>
  </si>
  <si>
    <t>ส่วนได้เสียที่ไม่มีอำนาจควบคุม</t>
  </si>
  <si>
    <t>มูลค่าหุ้นสามัญ</t>
  </si>
  <si>
    <t>ผู้ถือหุ้น</t>
  </si>
  <si>
    <t>ส่วนได้เสีย</t>
  </si>
  <si>
    <t>ที่ไม่มีอำนาจ</t>
  </si>
  <si>
    <t>ควบคุม</t>
  </si>
  <si>
    <t>ภาษีเงินได้นิติบุคคลค้างจ่าย</t>
  </si>
  <si>
    <t>ต้นทุนในการจัดจำหน่าย</t>
  </si>
  <si>
    <t>การเปลี่ยนแปลงในส่วนของผู้ถือหุ้น</t>
  </si>
  <si>
    <t>ทุนสำรอง</t>
  </si>
  <si>
    <t>ตามกฎหมาย</t>
  </si>
  <si>
    <t>ของผลประโยชน์</t>
  </si>
  <si>
    <t>พนักงานที่กำหนดไว้</t>
  </si>
  <si>
    <t>ของบริษัทใหญ่</t>
  </si>
  <si>
    <t>ส่วนเกิน</t>
  </si>
  <si>
    <t>ส่วนเกินมูลค่าหุ้นสามัญ</t>
  </si>
  <si>
    <t>กำไรจากกิจกรรมดำเนินงาน</t>
  </si>
  <si>
    <t>กำไรเบ็ดเสร็จอื่น</t>
  </si>
  <si>
    <t>สำหรับผลประโยชน์พนักงาน</t>
  </si>
  <si>
    <t>เงินสดจ่ายเพื่อชำระหนี้สินตามสัญญาเช่า</t>
  </si>
  <si>
    <t>ส่วนของหนี้สินตามสัญญาเช่า</t>
  </si>
  <si>
    <t>หนี้สินตามสัญญาเช่า</t>
  </si>
  <si>
    <t>ค่าใช้จ่ายผลประโยชน์พนักงาน</t>
  </si>
  <si>
    <t>สินทรัพย์สิทธิการใช้</t>
  </si>
  <si>
    <t>ส่วนที่เป็นของผู้ถือหุ้นของบริษัท</t>
  </si>
  <si>
    <t>ส่วนของเงินกู้ยืมระยะยาวจากสถาบันการเงิน</t>
  </si>
  <si>
    <t>เงินกู้ยืมระยะยาวจากสถาบันการเงิน</t>
  </si>
  <si>
    <t>จำนวนหุ้นสามัญถัวเฉลี่ยถ่วงน้ำหนัก (หุ้น)</t>
  </si>
  <si>
    <t>เงินสดจ่ายชำระเงินกู้ยืมระยะยาวจากสถาบันการเงิน</t>
  </si>
  <si>
    <t>“ยังไม่ได้ตรวจสอบ”</t>
  </si>
  <si>
    <t>เงินลงทุนในบริษัทร่วม</t>
  </si>
  <si>
    <t>ทุนหุ้นสามัญเพิ่มขึ้น</t>
  </si>
  <si>
    <t>ภายใต้การควบคุม</t>
  </si>
  <si>
    <t>เดียวกัน</t>
  </si>
  <si>
    <t>การรวมธุรกิจ</t>
  </si>
  <si>
    <t>ค่าตัดจำหน่าย</t>
  </si>
  <si>
    <t>ค่าเสื่อมราคา</t>
  </si>
  <si>
    <t>เงินสดจ่ายค่าใช้จ่ายผลประโยชน์พนักงาน</t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</si>
  <si>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</si>
  <si>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</si>
  <si>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</si>
  <si>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เงินสดจ่ายเพื่อซื้ออุปกรณ์</t>
  </si>
  <si>
    <t>รวมส่วนของผู้ถือหุ้นบริษัทใหญ่</t>
  </si>
  <si>
    <t>เงินสดจ่ายค่าใช้จ่ายภาษีเงินได้</t>
  </si>
  <si>
    <t>สินทรัพย์ทางการเงินหมุนเวียนอื่น</t>
  </si>
  <si>
    <t>เงินฝากประจำที่ใช้เป็นหลักประกัน</t>
  </si>
  <si>
    <t>เงินสดรับจากการขายอุปกรณ์</t>
  </si>
  <si>
    <t>สินทรัพย์ไม่มีตัวตน</t>
  </si>
  <si>
    <t>กำไรสำหรับงวด</t>
  </si>
  <si>
    <t>กำไรเบ็ดเสร็จรวมสำหรับงวด</t>
  </si>
  <si>
    <t>ผลกำไรจากการวัดมูลค่าใหม่</t>
  </si>
  <si>
    <t>-</t>
  </si>
  <si>
    <t>เงินสดรับจากการขายเงินลงทุนในบริษัทย่อย</t>
  </si>
  <si>
    <t>กำไรจากการขายเงินลงทุนในบริษัทย่อย</t>
  </si>
  <si>
    <t>ค่าเผื่อ (กลับรายการ) ผลขาดทุนด้านเครดิต</t>
  </si>
  <si>
    <t>ส่วนของผู้ถือหุ้นของบริษัทใหญ่</t>
  </si>
  <si>
    <t>ส่วนของ</t>
  </si>
  <si>
    <t>รายได้เงินปันผล</t>
  </si>
  <si>
    <t>เงินสดจ่ายเพื่อซื้อสินทรัพย์สิทธิการใช้</t>
  </si>
  <si>
    <t xml:space="preserve">เงินปันผลจ่าย </t>
  </si>
  <si>
    <t>เงินปันผลรับ</t>
  </si>
  <si>
    <t>เงินกู้ยืมระยะสั้นจากสถาบันการเงิน</t>
  </si>
  <si>
    <t>เงินสดรับจากเงินกู้ยืมระยะสั้นจากสถาบันการเงิน</t>
  </si>
  <si>
    <t>ส่วนแบ่งกำไรของบริษัทร่วมที่ใช้วิธีส่วนได้เสีย</t>
  </si>
  <si>
    <t>ส่วนแบ่งกำไรของบริษัทร่วม</t>
  </si>
  <si>
    <t>บริษัท สเปเชี่ยลตี้ เนเชอรัล โปรดักส์ จำกัด (มหาชน) และบริษัทย่อย</t>
  </si>
  <si>
    <t xml:space="preserve">รายได้ </t>
  </si>
  <si>
    <t>ดูหมายเหตุประกอบงบการเงินแบบย่อ</t>
  </si>
  <si>
    <t>เงินสดรับจากเงินให้กู้ยืมระยะสั้นแก่กิจการที่เกี่ยวข้องกัน</t>
  </si>
  <si>
    <t>เงินสดรับจากเงินให้กู้ยืมระยะยาวแก่กิจการที่เกี่ยวข้องกัน</t>
  </si>
  <si>
    <t>ส่วนเกินทุนจากการรวมธุรกิจภายใต้การควบคุมเดียวกัน</t>
  </si>
  <si>
    <t>ส่วนเกินทุนจาก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</si>
  <si>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</si>
  <si>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งบฐานะการเงิน</t>
  </si>
  <si>
    <t>ยอดคงเหลือต้นงวด ณ วันที่ 1 มกราคม 2567</t>
  </si>
  <si>
    <t>4.2</t>
  </si>
  <si>
    <t>จ่ายเงินปันผลแก่ส่วนได้เสียที่ไม่มีอำนาจควบคุมของบริษัทย่อย</t>
  </si>
  <si>
    <t>บริษัทย่อยเพิ่มทุนหุ้นสามัญโดยส่วนได้เสียที่ไม่มีอำนาจควบคุม</t>
  </si>
  <si>
    <t>งบกำไรขาดทุนเบ็ดเสร็จ</t>
  </si>
  <si>
    <t>เงินสดจ่ายชำระเงินกู้ยืมระยะสั้นจากบุคคลที่เกี่ยวข้องกัน</t>
  </si>
  <si>
    <t>งบกระแสเงินสด</t>
  </si>
  <si>
    <t xml:space="preserve">จ่ายเงินปันผลแก่ผู้ถือหุ้นของบริษัท </t>
  </si>
  <si>
    <t>งบการเปลี่ยนแปลงส่วนของผู้ถือหุ้น</t>
  </si>
  <si>
    <r>
      <t xml:space="preserve">งบการเปลี่ยนแปลงส่วนของผู้ถือหุ้น </t>
    </r>
    <r>
      <rPr>
        <sz val="18"/>
        <rFont val="Angsana New"/>
        <family val="1"/>
      </rPr>
      <t>(ต่อ)</t>
    </r>
  </si>
  <si>
    <t>เงินสดรับจากเงินลงทุนชั่วคราว</t>
  </si>
  <si>
    <t>เงินสดจ่ายชำระเงินกู้ยืมระยะยาวจากกิจการที่เกี่ยวข้องกัน</t>
  </si>
  <si>
    <t>เงินสดรับจากเงินปันผลจากเงินลงทุนในบริษัทร่วม</t>
  </si>
  <si>
    <t>เงินสดรับจากส่วนได้เสียที่ไม่มีอำนาจควบคุม</t>
  </si>
  <si>
    <t>จากการลงทุนเพิ่มในบริษัทย่อย</t>
  </si>
  <si>
    <t>เงินสดจ่ายเพื่อลงทุนในบริษัทย่อย</t>
  </si>
  <si>
    <t>หนี้สินไม่หมุนเวียนอื่น</t>
  </si>
  <si>
    <t>ยอดคงเหลือต้นงวด ณ วันที่ 1 มกราคม 2568</t>
  </si>
  <si>
    <t>เงินให้กู้ยืมระยะสั้นแก่กิจการที่เกี่ยวข้องกัน</t>
  </si>
  <si>
    <t>ค่าเผื่อ (กลับรายการ) จากการลดมูลค่าของสินค้าคงเหลือ</t>
  </si>
  <si>
    <t>กำไรจากอัตราแลกเปลี่ยนที่ยังไม่เกิดขึ้นจริง</t>
  </si>
  <si>
    <t>กำไรก่อนภาษีเงินได้</t>
  </si>
  <si>
    <t>การแบ่งปันกำไร</t>
  </si>
  <si>
    <t>การแบ่งปันกำไรเบ็ดเสร็จรวม</t>
  </si>
  <si>
    <t>กำไรต่อหุ้นขั้นพื้นฐาน  (บาท)</t>
  </si>
  <si>
    <t>กำไรจากการปรับมูลค่ายุติธรรมของ</t>
  </si>
  <si>
    <t>5.1 และ 5.2</t>
  </si>
  <si>
    <t>5.1</t>
  </si>
  <si>
    <t>4.4 และ 20</t>
  </si>
  <si>
    <t xml:space="preserve">หุ้นสามัญ 405,000,000 หุ้น มูลค่าหุ้นละ 1.00 บาท  </t>
  </si>
  <si>
    <r>
      <t>รายได้</t>
    </r>
    <r>
      <rPr>
        <sz val="14"/>
        <color indexed="10"/>
        <rFont val="Angsana New"/>
        <family val="1"/>
      </rPr>
      <t xml:space="preserve"> </t>
    </r>
  </si>
  <si>
    <t>กำไรเบ็ดเสร็จอื่นสำหรับงวด - สุทธิจากภาษี</t>
  </si>
  <si>
    <t>ณ วันที่ 30 มิถุนายน 2568</t>
  </si>
  <si>
    <t>30 มิถุนายน</t>
  </si>
  <si>
    <t>สำหรับงวดสามเดือนสิ้นสุดวันที่ 30 มิถุนายน 2568</t>
  </si>
  <si>
    <t>สำหรับงวดหกเดือนสิ้นสุดวันที่ 30 มิถุนายน 2568</t>
  </si>
  <si>
    <t>ยอดคงเหลือปลายงวด ณ วันที่ 30 มิถุนายน 2567</t>
  </si>
  <si>
    <t>ยอดคงเหลือปลายงวด ณ วันที่ 30 มิถุนายน 2568</t>
  </si>
  <si>
    <t>เงินสดและรายการเทียบเท่าเงินสด ณ วันที่ 30 มิถุนายน</t>
  </si>
  <si>
    <t>เงินเพิ่มทุนจากผู้ถือหุ้นส่วนน้อยของบริษัทย่อย</t>
  </si>
  <si>
    <t xml:space="preserve">จ่ายเงินปันผล </t>
  </si>
  <si>
    <t>กำไรจากการจำหน่ายอุปกรณ์</t>
  </si>
  <si>
    <t>กระแสเงินสดสุทธิได้มาจากกิจกรรมดำเนินงาน</t>
  </si>
  <si>
    <t>กระแสเงินสดสุทธิได้มาจาก (ใช้ไปใน) กิจกรรมลงทุน</t>
  </si>
  <si>
    <t>กระแสเงินสดสุทธิใช้ไปในกิจกรรมจัดหาเงิน</t>
  </si>
  <si>
    <t>เงินสดและรายการเทียบเท่าเงินสดลดลงสุทธิ</t>
  </si>
  <si>
    <t>เงินสดจ่ายเพื่อลงทุนในสินทรัพย์ทางการเงินหมุนเวียนอื่น</t>
  </si>
  <si>
    <t>4.4 และ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</si>
</sst>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(* #,##0_);_(* \(#,##0\);_(* &quot;-&quot;_);_(@_)"/>
    <numFmt numFmtId="43" formatCode="_(* #,##0.00_);_(* \(#,##0.00\);_(* &quot;-&quot;??_);_(@_)"/>
    <numFmt numFmtId="164" formatCode="&quot;฿&quot;#,##0;[Red]\-&quot;฿&quot;#,##0"/>
    <numFmt numFmtId="165" formatCode="_-* #,##0_-;\-* #,##0_-;_-* &quot;-&quot;_-;_-@_-"/>
    <numFmt numFmtId="166" formatCode="_-* #,##0.00_-;\-* #,##0.00_-;_-* &quot;-&quot;??_-;_-@_-"/>
    <numFmt numFmtId="167" formatCode="_-* #,##0_-;\-* #,##0_-;_-* &quot;-&quot;??_-;_-@_-"/>
    <numFmt numFmtId="168" formatCode="\-"/>
    <numFmt numFmtId="169" formatCode="_(* #,##0.0000_);_(* \(#,##0.0000\);_(* &quot;-&quot;????_);_(@_)"/>
    <numFmt numFmtId="170" formatCode="_(* #,##0.00000_);_(* \(#,##0.00000\);_(* &quot;-&quot;?????_);_(@_)"/>
    <numFmt numFmtId="171" formatCode="_(* #,##0_);_(* \(#,##0\);_(* &quot;-&quot;????_);_(@_)"/>
    <numFmt numFmtId="172" formatCode="_(* #,##0_);_(* \(#,##0\);_(* &quot;-&quot;??_);_(@_)"/>
    <numFmt numFmtId="173" formatCode="_(* #,##0_);_(* \(#,##0\);_(* &quot;-&quot;??????_);_(@_)"/>
    <numFmt numFmtId="174" formatCode="#,##0,_);_(* \(#,##0,\);_(* &quot;-&quot;??_);"/>
    <numFmt numFmtId="175" formatCode="#,##0;\(#,##0\)"/>
    <numFmt numFmtId="176" formatCode="#,##0.0_);\(#,##0.0\)"/>
    <numFmt numFmtId="177" formatCode="* #,##0_);* \(#,##0\);&quot;-&quot;??_);@"/>
    <numFmt numFmtId="178" formatCode="[$-1010409]d\ mmmm\ yyyy;@"/>
    <numFmt numFmtId="179" formatCode="#,##0.00\ ;&quot; (&quot;#,##0.00\);&quot; -&quot;#\ ;@\ "/>
    <numFmt numFmtId="180" formatCode="General\ "/>
    <numFmt numFmtId="181" formatCode="_-* #,##0.0_-;\-* #,##0.0_-;_-* &quot;-&quot;??_-;_-@_-"/>
    <numFmt numFmtId="182" formatCode="0.0%"/>
  </numFmts>
  <fonts count="42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4"/>
      <name val="Cordia New"/>
      <family val="2"/>
    </font>
    <font>
      <b/>
      <sz val="18"/>
      <name val="Angsana New"/>
      <family val="1"/>
      <charset val="222"/>
    </font>
    <font>
      <sz val="14"/>
      <name val="Cordia New"/>
      <family val="2"/>
    </font>
    <font>
      <sz val="10"/>
      <name val="Arial"/>
      <family val="2"/>
    </font>
    <font>
      <i/>
      <sz val="14"/>
      <name val="Angsana New"/>
      <family val="1"/>
    </font>
    <font>
      <b/>
      <sz val="18"/>
      <name val="Angsana New"/>
      <family val="1"/>
    </font>
    <font>
      <sz val="14"/>
      <name val="Arial"/>
      <family val="2"/>
    </font>
    <font>
      <b/>
      <u/>
      <sz val="14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2"/>
      <name val="Arial"/>
      <family val="2"/>
    </font>
    <font>
      <sz val="16"/>
      <name val="Angsana New"/>
      <family val="1"/>
    </font>
    <font>
      <sz val="10"/>
      <name val="Angsana New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1"/>
      <name val="Times New Roman"/>
      <family val="1"/>
      <charset val="222"/>
    </font>
    <font>
      <sz val="11"/>
      <name val="Times New Roman"/>
      <family val="1"/>
    </font>
    <font>
      <sz val="8.5"/>
      <color theme="1"/>
      <name val="Verdana"/>
      <family val="2"/>
    </font>
    <font>
      <sz val="11"/>
      <color theme="1"/>
      <name val="Calibri"/>
      <family val="2"/>
      <charset val="222"/>
      <scheme val="minor"/>
    </font>
    <font>
      <sz val="14"/>
      <name val="AngsanaUPC"/>
      <family val="1"/>
      <charset val="222"/>
    </font>
    <font>
      <sz val="14"/>
      <name val="AngsanaUPC"/>
      <family val="1"/>
    </font>
    <font>
      <b/>
      <sz val="12"/>
      <name val="Arial"/>
      <family val="2"/>
    </font>
    <font>
      <b/>
      <sz val="11"/>
      <name val="Arial"/>
      <family val="2"/>
    </font>
    <font>
      <sz val="12"/>
      <name val="Angsana New"/>
      <family val="1"/>
    </font>
    <font>
      <sz val="10"/>
      <name val="Arial"/>
      <family val="2"/>
      <charset val="222"/>
    </font>
    <font>
      <sz val="8"/>
      <color theme="1"/>
      <name val="Arial"/>
      <family val="2"/>
      <charset val="222"/>
    </font>
    <font>
      <sz val="11"/>
      <color theme="1"/>
      <name val="Tahoma"/>
      <family val="2"/>
    </font>
    <font>
      <sz val="14"/>
      <color rgb="FF66FF66"/>
      <name val="Browallia New"/>
      <family val="2"/>
    </font>
    <font>
      <sz val="14"/>
      <color rgb="FFFF0000"/>
      <name val="Angsana New"/>
      <family val="1"/>
    </font>
    <font>
      <sz val="14"/>
      <color indexed="10"/>
      <name val="Angsana New"/>
      <family val="1"/>
    </font>
    <font>
      <i/>
      <sz val="14"/>
      <color rgb="FFFF0000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</borders>
  <cellStyleXfs count="240">
    <xf numFmtId="0" fontId="0" fillId="0" borderId="0"/>
    <xf numFmtId="166" fontId="6" fillId="0" borderId="0" applyFont="0" applyFill="0" applyBorder="0" applyAlignment="0" applyProtection="0"/>
    <xf numFmtId="43" fontId="14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1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177" fontId="25" fillId="0" borderId="0" applyFill="0" applyBorder="0" applyProtection="0"/>
    <xf numFmtId="0" fontId="14" fillId="0" borderId="0"/>
    <xf numFmtId="177" fontId="25" fillId="0" borderId="1" applyFill="0" applyProtection="0"/>
    <xf numFmtId="177" fontId="25" fillId="0" borderId="5" applyFill="0" applyProtection="0"/>
    <xf numFmtId="0" fontId="24" fillId="0" borderId="0"/>
    <xf numFmtId="0" fontId="26" fillId="0" borderId="0"/>
    <xf numFmtId="0" fontId="28" fillId="0" borderId="0"/>
    <xf numFmtId="0" fontId="24" fillId="0" borderId="0"/>
    <xf numFmtId="0" fontId="27" fillId="0" borderId="0"/>
    <xf numFmtId="0" fontId="28" fillId="0" borderId="0"/>
    <xf numFmtId="166" fontId="6" fillId="0" borderId="0" applyFont="0" applyFill="0" applyBorder="0" applyAlignment="0" applyProtection="0"/>
    <xf numFmtId="0" fontId="14" fillId="0" borderId="0"/>
    <xf numFmtId="43" fontId="24" fillId="0" borderId="0" applyFont="0" applyFill="0" applyBorder="0" applyAlignment="0" applyProtection="0"/>
    <xf numFmtId="0" fontId="5" fillId="0" borderId="0"/>
    <xf numFmtId="0" fontId="28" fillId="0" borderId="0"/>
    <xf numFmtId="0" fontId="24" fillId="0" borderId="0"/>
    <xf numFmtId="0" fontId="24" fillId="0" borderId="0"/>
    <xf numFmtId="0" fontId="28" fillId="0" borderId="0"/>
    <xf numFmtId="0" fontId="28" fillId="0" borderId="0"/>
    <xf numFmtId="43" fontId="5" fillId="0" borderId="0" applyFont="0" applyFill="0" applyBorder="0" applyAlignment="0" applyProtection="0"/>
    <xf numFmtId="0" fontId="29" fillId="0" borderId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14" fillId="0" borderId="0"/>
    <xf numFmtId="0" fontId="6" fillId="0" borderId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24" fillId="0" borderId="0"/>
    <xf numFmtId="166" fontId="29" fillId="0" borderId="0" applyFont="0" applyFill="0" applyBorder="0" applyAlignment="0" applyProtection="0"/>
    <xf numFmtId="166" fontId="30" fillId="0" borderId="0" applyFont="0" applyFill="0" applyBorder="0" applyAlignment="0" applyProtection="0"/>
    <xf numFmtId="178" fontId="31" fillId="0" borderId="0"/>
    <xf numFmtId="0" fontId="28" fillId="0" borderId="0"/>
    <xf numFmtId="0" fontId="24" fillId="0" borderId="0"/>
    <xf numFmtId="0" fontId="24" fillId="0" borderId="0"/>
    <xf numFmtId="43" fontId="4" fillId="0" borderId="0" applyFont="0" applyFill="0" applyBorder="0" applyAlignment="0" applyProtection="0"/>
    <xf numFmtId="180" fontId="35" fillId="0" borderId="0"/>
    <xf numFmtId="179" fontId="35" fillId="0" borderId="0" applyFill="0" applyBorder="0" applyAlignment="0" applyProtection="0"/>
    <xf numFmtId="166" fontId="3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3" fillId="0" borderId="0" applyFont="0" applyFill="0" applyBorder="0" applyAlignment="0" applyProtection="0"/>
    <xf numFmtId="179" fontId="35" fillId="0" borderId="0" applyFill="0" applyBorder="0" applyAlignment="0" applyProtection="0"/>
    <xf numFmtId="179" fontId="35" fillId="0" borderId="0" applyFill="0" applyBorder="0" applyAlignment="0" applyProtection="0"/>
    <xf numFmtId="166" fontId="4" fillId="0" borderId="0" applyFont="0" applyFill="0" applyBorder="0" applyAlignment="0" applyProtection="0"/>
    <xf numFmtId="166" fontId="35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6" fillId="0" borderId="0"/>
    <xf numFmtId="0" fontId="3" fillId="0" borderId="0"/>
    <xf numFmtId="180" fontId="35" fillId="0" borderId="0"/>
    <xf numFmtId="0" fontId="36" fillId="0" borderId="0"/>
    <xf numFmtId="0" fontId="14" fillId="0" borderId="0"/>
    <xf numFmtId="0" fontId="4" fillId="0" borderId="0"/>
    <xf numFmtId="0" fontId="3" fillId="0" borderId="0"/>
    <xf numFmtId="0" fontId="3" fillId="0" borderId="0"/>
    <xf numFmtId="0" fontId="14" fillId="0" borderId="0"/>
    <xf numFmtId="9" fontId="35" fillId="0" borderId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177" fontId="25" fillId="0" borderId="14" applyFill="0" applyProtection="0"/>
    <xf numFmtId="177" fontId="25" fillId="0" borderId="11" applyFill="0" applyProtection="0"/>
    <xf numFmtId="0" fontId="4" fillId="0" borderId="0"/>
    <xf numFmtId="166" fontId="6" fillId="0" borderId="0" applyFont="0" applyFill="0" applyBorder="0" applyAlignment="0" applyProtection="0"/>
    <xf numFmtId="180" fontId="35" fillId="0" borderId="0"/>
    <xf numFmtId="180" fontId="35" fillId="0" borderId="0"/>
    <xf numFmtId="179" fontId="35" fillId="0" borderId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77" fontId="25" fillId="0" borderId="1" applyFill="0" applyProtection="0"/>
    <xf numFmtId="177" fontId="25" fillId="0" borderId="5" applyFill="0" applyProtection="0"/>
    <xf numFmtId="0" fontId="4" fillId="0" borderId="0"/>
    <xf numFmtId="166" fontId="1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4" fillId="0" borderId="0"/>
    <xf numFmtId="166" fontId="1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77" fontId="25" fillId="0" borderId="13" applyFill="0" applyProtection="0"/>
    <xf numFmtId="166" fontId="6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80" fontId="35" fillId="0" borderId="0"/>
    <xf numFmtId="0" fontId="6" fillId="0" borderId="0"/>
    <xf numFmtId="166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4" fillId="0" borderId="0"/>
    <xf numFmtId="166" fontId="14" fillId="0" borderId="0" applyNumberForma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77" fontId="25" fillId="0" borderId="9" applyFill="0" applyProtection="0"/>
    <xf numFmtId="9" fontId="4" fillId="0" borderId="0" applyFont="0" applyFill="0" applyBorder="0" applyAlignment="0" applyProtection="0"/>
    <xf numFmtId="0" fontId="6" fillId="0" borderId="0"/>
    <xf numFmtId="0" fontId="5" fillId="0" borderId="0"/>
    <xf numFmtId="0" fontId="14" fillId="0" borderId="0"/>
    <xf numFmtId="166" fontId="5" fillId="0" borderId="0" applyFont="0" applyFill="0" applyBorder="0" applyAlignment="0" applyProtection="0"/>
    <xf numFmtId="0" fontId="37" fillId="0" borderId="0"/>
    <xf numFmtId="9" fontId="6" fillId="0" borderId="0" applyFont="0" applyFill="0" applyBorder="0" applyAlignment="0" applyProtection="0"/>
    <xf numFmtId="180" fontId="35" fillId="0" borderId="0"/>
    <xf numFmtId="180" fontId="35" fillId="0" borderId="0"/>
    <xf numFmtId="177" fontId="25" fillId="0" borderId="11" applyFill="0" applyProtection="0"/>
    <xf numFmtId="180" fontId="35" fillId="0" borderId="0"/>
    <xf numFmtId="180" fontId="35" fillId="0" borderId="0"/>
    <xf numFmtId="177" fontId="25" fillId="0" borderId="8" applyFill="0" applyProtection="0"/>
    <xf numFmtId="177" fontId="25" fillId="0" borderId="6" applyFill="0" applyProtection="0"/>
    <xf numFmtId="180" fontId="35" fillId="0" borderId="0"/>
    <xf numFmtId="177" fontId="25" fillId="0" borderId="7" applyFill="0" applyProtection="0"/>
    <xf numFmtId="177" fontId="25" fillId="0" borderId="12" applyFill="0" applyProtection="0"/>
    <xf numFmtId="177" fontId="25" fillId="0" borderId="10" applyFill="0" applyProtection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77" fontId="25" fillId="0" borderId="15" applyFill="0" applyProtection="0"/>
    <xf numFmtId="180" fontId="35" fillId="0" borderId="0"/>
    <xf numFmtId="177" fontId="25" fillId="0" borderId="15" applyFill="0" applyProtection="0"/>
    <xf numFmtId="177" fontId="25" fillId="0" borderId="13" applyFill="0" applyProtection="0"/>
    <xf numFmtId="180" fontId="35" fillId="0" borderId="0"/>
    <xf numFmtId="177" fontId="25" fillId="0" borderId="8" applyFill="0" applyProtection="0"/>
    <xf numFmtId="180" fontId="35" fillId="0" borderId="0"/>
    <xf numFmtId="180" fontId="35" fillId="0" borderId="0"/>
    <xf numFmtId="177" fontId="25" fillId="0" borderId="12" applyFill="0" applyProtection="0"/>
    <xf numFmtId="180" fontId="35" fillId="0" borderId="0"/>
    <xf numFmtId="180" fontId="35" fillId="0" borderId="0"/>
    <xf numFmtId="180" fontId="35" fillId="0" borderId="0"/>
    <xf numFmtId="180" fontId="35" fillId="0" borderId="0"/>
    <xf numFmtId="177" fontId="25" fillId="0" borderId="14" applyFill="0" applyProtection="0"/>
    <xf numFmtId="180" fontId="35" fillId="0" borderId="0"/>
    <xf numFmtId="180" fontId="35" fillId="0" borderId="0"/>
    <xf numFmtId="180" fontId="35" fillId="0" borderId="0"/>
    <xf numFmtId="180" fontId="35" fillId="0" borderId="0"/>
    <xf numFmtId="166" fontId="6" fillId="0" borderId="0" applyFont="0" applyFill="0" applyBorder="0" applyAlignment="0" applyProtection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0" fontId="4" fillId="0" borderId="0"/>
    <xf numFmtId="0" fontId="4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4" fillId="0" borderId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/>
    <xf numFmtId="166" fontId="2" fillId="0" borderId="0" applyFont="0" applyFill="0" applyBorder="0" applyAlignment="0" applyProtection="0"/>
    <xf numFmtId="166" fontId="3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6" fontId="6" fillId="0" borderId="0" applyFont="0" applyFill="0" applyBorder="0" applyAlignment="0" applyProtection="0"/>
    <xf numFmtId="0" fontId="4" fillId="0" borderId="0"/>
    <xf numFmtId="0" fontId="4" fillId="0" borderId="0"/>
    <xf numFmtId="166" fontId="6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" fillId="0" borderId="0"/>
    <xf numFmtId="9" fontId="35" fillId="0" borderId="0" applyFont="0" applyFill="0" applyBorder="0" applyAlignment="0" applyProtection="0"/>
    <xf numFmtId="0" fontId="14" fillId="0" borderId="0"/>
    <xf numFmtId="166" fontId="1" fillId="0" borderId="0" applyFont="0" applyFill="0" applyBorder="0" applyAlignment="0" applyProtection="0"/>
    <xf numFmtId="0" fontId="4" fillId="0" borderId="0"/>
    <xf numFmtId="180" fontId="35" fillId="0" borderId="0"/>
    <xf numFmtId="166" fontId="6" fillId="0" borderId="0" applyFont="0" applyFill="0" applyBorder="0" applyAlignment="0" applyProtection="0"/>
    <xf numFmtId="0" fontId="1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66" fontId="6" fillId="0" borderId="0" applyFont="0" applyFill="0" applyBorder="0" applyAlignment="0" applyProtection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  <xf numFmtId="180" fontId="35" fillId="0" borderId="0"/>
  </cellStyleXfs>
  <cellXfs count="251">
    <xf numFmtId="0" fontId="0" fillId="0" borderId="0" xfId="0"/>
    <xf numFmtId="166" fontId="10" fillId="0" borderId="0" xfId="1" applyFont="1" applyFill="1" applyAlignment="1">
      <alignment vertical="center"/>
    </xf>
    <xf numFmtId="167" fontId="10" fillId="0" borderId="0" xfId="1" applyNumberFormat="1" applyFont="1" applyFill="1" applyBorder="1" applyAlignment="1">
      <alignment vertical="center"/>
    </xf>
    <xf numFmtId="166" fontId="10" fillId="0" borderId="0" xfId="1" applyFont="1" applyFill="1" applyAlignment="1">
      <alignment horizontal="right" vertical="center"/>
    </xf>
    <xf numFmtId="167" fontId="10" fillId="0" borderId="1" xfId="1" applyNumberFormat="1" applyFont="1" applyFill="1" applyBorder="1" applyAlignment="1">
      <alignment vertical="center"/>
    </xf>
    <xf numFmtId="166" fontId="10" fillId="0" borderId="0" xfId="1" applyFont="1" applyFill="1" applyBorder="1" applyAlignment="1">
      <alignment horizontal="right" vertical="center"/>
    </xf>
    <xf numFmtId="171" fontId="10" fillId="0" borderId="0" xfId="1" applyNumberFormat="1" applyFont="1" applyFill="1" applyAlignment="1">
      <alignment vertical="center"/>
    </xf>
    <xf numFmtId="172" fontId="10" fillId="0" borderId="2" xfId="1" applyNumberFormat="1" applyFont="1" applyFill="1" applyBorder="1" applyAlignment="1">
      <alignment vertical="center"/>
    </xf>
    <xf numFmtId="167" fontId="10" fillId="0" borderId="0" xfId="1" applyNumberFormat="1" applyFont="1" applyFill="1" applyBorder="1" applyAlignment="1">
      <alignment horizontal="center" vertical="center"/>
    </xf>
    <xf numFmtId="172" fontId="10" fillId="0" borderId="0" xfId="1" applyNumberFormat="1" applyFont="1" applyFill="1" applyBorder="1" applyAlignment="1">
      <alignment vertical="center"/>
    </xf>
    <xf numFmtId="167" fontId="10" fillId="0" borderId="3" xfId="1" applyNumberFormat="1" applyFont="1" applyFill="1" applyBorder="1" applyAlignment="1">
      <alignment vertical="center"/>
    </xf>
    <xf numFmtId="174" fontId="10" fillId="0" borderId="0" xfId="1" applyNumberFormat="1" applyFont="1" applyFill="1" applyAlignment="1">
      <alignment vertical="center"/>
    </xf>
    <xf numFmtId="172" fontId="10" fillId="0" borderId="0" xfId="1" applyNumberFormat="1" applyFont="1" applyFill="1" applyAlignment="1">
      <alignment vertical="center"/>
    </xf>
    <xf numFmtId="172" fontId="15" fillId="0" borderId="0" xfId="1" applyNumberFormat="1" applyFont="1" applyFill="1" applyAlignment="1">
      <alignment horizontal="center" vertical="center"/>
    </xf>
    <xf numFmtId="172" fontId="10" fillId="0" borderId="3" xfId="1" applyNumberFormat="1" applyFont="1" applyFill="1" applyBorder="1" applyAlignment="1">
      <alignment vertical="center"/>
    </xf>
    <xf numFmtId="172" fontId="9" fillId="0" borderId="0" xfId="1" applyNumberFormat="1" applyFont="1" applyFill="1" applyAlignment="1">
      <alignment vertical="center"/>
    </xf>
    <xf numFmtId="172" fontId="10" fillId="0" borderId="0" xfId="1" applyNumberFormat="1" applyFont="1" applyFill="1" applyBorder="1" applyAlignment="1">
      <alignment horizontal="right" vertical="center"/>
    </xf>
    <xf numFmtId="168" fontId="10" fillId="0" borderId="0" xfId="1" applyNumberFormat="1" applyFont="1" applyFill="1" applyBorder="1" applyAlignment="1">
      <alignment horizontal="center" vertical="center"/>
    </xf>
    <xf numFmtId="172" fontId="15" fillId="0" borderId="0" xfId="1" applyNumberFormat="1" applyFont="1" applyFill="1" applyBorder="1" applyAlignment="1">
      <alignment horizontal="center" vertical="center"/>
    </xf>
    <xf numFmtId="172" fontId="10" fillId="0" borderId="2" xfId="1" applyNumberFormat="1" applyFont="1" applyFill="1" applyBorder="1" applyAlignment="1">
      <alignment horizontal="center" vertical="center"/>
    </xf>
    <xf numFmtId="168" fontId="10" fillId="0" borderId="2" xfId="1" applyNumberFormat="1" applyFont="1" applyFill="1" applyBorder="1" applyAlignment="1">
      <alignment horizontal="center" vertical="center"/>
    </xf>
    <xf numFmtId="166" fontId="9" fillId="0" borderId="0" xfId="1" applyFont="1" applyFill="1" applyBorder="1" applyAlignment="1">
      <alignment horizontal="center" vertical="center"/>
    </xf>
    <xf numFmtId="172" fontId="10" fillId="0" borderId="0" xfId="1" applyNumberFormat="1" applyFont="1" applyFill="1" applyBorder="1" applyAlignment="1">
      <alignment horizontal="center" vertical="center"/>
    </xf>
    <xf numFmtId="166" fontId="10" fillId="0" borderId="0" xfId="1" applyFont="1" applyFill="1" applyBorder="1" applyAlignment="1">
      <alignment horizontal="center" vertical="center"/>
    </xf>
    <xf numFmtId="37" fontId="10" fillId="0" borderId="0" xfId="1" applyNumberFormat="1" applyFont="1" applyFill="1" applyAlignment="1">
      <alignment vertical="center"/>
    </xf>
    <xf numFmtId="37" fontId="10" fillId="0" borderId="0" xfId="1" applyNumberFormat="1" applyFont="1" applyFill="1" applyBorder="1" applyAlignment="1">
      <alignment vertical="center"/>
    </xf>
    <xf numFmtId="37" fontId="10" fillId="0" borderId="0" xfId="1" applyNumberFormat="1" applyFont="1" applyFill="1" applyBorder="1" applyAlignment="1">
      <alignment horizontal="center" vertical="center"/>
    </xf>
    <xf numFmtId="167" fontId="10" fillId="0" borderId="0" xfId="1" applyNumberFormat="1" applyFont="1" applyFill="1" applyAlignment="1">
      <alignment horizontal="right" vertical="center"/>
    </xf>
    <xf numFmtId="173" fontId="7" fillId="0" borderId="0" xfId="1" applyNumberFormat="1" applyFont="1" applyFill="1" applyAlignment="1">
      <alignment horizontal="center" vertical="center"/>
    </xf>
    <xf numFmtId="169" fontId="7" fillId="0" borderId="0" xfId="1" applyNumberFormat="1" applyFont="1" applyFill="1" applyBorder="1" applyAlignment="1">
      <alignment vertical="center"/>
    </xf>
    <xf numFmtId="167" fontId="10" fillId="0" borderId="0" xfId="1" applyNumberFormat="1" applyFont="1" applyFill="1" applyAlignment="1">
      <alignment horizontal="center" vertical="center"/>
    </xf>
    <xf numFmtId="172" fontId="10" fillId="0" borderId="4" xfId="5" applyNumberFormat="1" applyFont="1" applyFill="1" applyBorder="1" applyAlignment="1">
      <alignment horizontal="right" vertical="center"/>
    </xf>
    <xf numFmtId="37" fontId="10" fillId="0" borderId="0" xfId="1" applyNumberFormat="1" applyFont="1" applyFill="1" applyBorder="1" applyAlignment="1">
      <alignment horizontal="right" vertical="center"/>
    </xf>
    <xf numFmtId="167" fontId="10" fillId="0" borderId="4" xfId="1" applyNumberFormat="1" applyFont="1" applyFill="1" applyBorder="1" applyAlignment="1">
      <alignment vertical="center"/>
    </xf>
    <xf numFmtId="37" fontId="7" fillId="0" borderId="0" xfId="1" applyNumberFormat="1" applyFont="1" applyFill="1" applyBorder="1" applyAlignment="1">
      <alignment vertical="center"/>
    </xf>
    <xf numFmtId="37" fontId="7" fillId="0" borderId="0" xfId="1" applyNumberFormat="1" applyFont="1" applyFill="1" applyAlignment="1">
      <alignment vertical="center"/>
    </xf>
    <xf numFmtId="37" fontId="7" fillId="0" borderId="0" xfId="4" applyNumberFormat="1" applyFont="1" applyFill="1" applyAlignment="1">
      <alignment vertical="center"/>
    </xf>
    <xf numFmtId="167" fontId="7" fillId="0" borderId="0" xfId="1" applyNumberFormat="1" applyFont="1" applyFill="1" applyBorder="1" applyAlignment="1">
      <alignment horizontal="center" vertical="center"/>
    </xf>
    <xf numFmtId="37" fontId="7" fillId="0" borderId="0" xfId="4" applyNumberFormat="1" applyFont="1" applyFill="1" applyBorder="1" applyAlignment="1">
      <alignment vertical="center"/>
    </xf>
    <xf numFmtId="172" fontId="7" fillId="0" borderId="0" xfId="1" applyNumberFormat="1" applyFont="1" applyFill="1" applyBorder="1" applyAlignment="1">
      <alignment vertical="center"/>
    </xf>
    <xf numFmtId="37" fontId="7" fillId="0" borderId="1" xfId="1" applyNumberFormat="1" applyFont="1" applyFill="1" applyBorder="1" applyAlignment="1">
      <alignment vertical="center"/>
    </xf>
    <xf numFmtId="173" fontId="7" fillId="0" borderId="1" xfId="1" applyNumberFormat="1" applyFont="1" applyFill="1" applyBorder="1" applyAlignment="1">
      <alignment horizontal="center" vertical="center"/>
    </xf>
    <xf numFmtId="173" fontId="7" fillId="0" borderId="0" xfId="1" applyNumberFormat="1" applyFont="1" applyFill="1" applyBorder="1" applyAlignment="1">
      <alignment vertical="center"/>
    </xf>
    <xf numFmtId="167" fontId="10" fillId="0" borderId="2" xfId="1" applyNumberFormat="1" applyFont="1" applyFill="1" applyBorder="1" applyAlignment="1">
      <alignment vertical="center"/>
    </xf>
    <xf numFmtId="172" fontId="7" fillId="0" borderId="0" xfId="1" applyNumberFormat="1" applyFont="1" applyFill="1" applyBorder="1" applyAlignment="1">
      <alignment horizontal="center" vertical="center"/>
    </xf>
    <xf numFmtId="172" fontId="10" fillId="0" borderId="0" xfId="1" applyNumberFormat="1" applyFont="1" applyFill="1" applyAlignment="1">
      <alignment horizontal="center" vertical="center"/>
    </xf>
    <xf numFmtId="172" fontId="10" fillId="0" borderId="4" xfId="1" applyNumberFormat="1" applyFont="1" applyFill="1" applyBorder="1" applyAlignment="1">
      <alignment horizontal="center" vertical="center"/>
    </xf>
    <xf numFmtId="166" fontId="23" fillId="0" borderId="0" xfId="1" applyFont="1" applyFill="1"/>
    <xf numFmtId="166" fontId="10" fillId="0" borderId="0" xfId="1" applyFont="1" applyFill="1"/>
    <xf numFmtId="167" fontId="10" fillId="0" borderId="0" xfId="1" applyNumberFormat="1" applyFont="1" applyFill="1" applyBorder="1" applyAlignment="1">
      <alignment horizontal="right" vertical="center"/>
    </xf>
    <xf numFmtId="168" fontId="10" fillId="0" borderId="0" xfId="1" applyNumberFormat="1" applyFont="1" applyFill="1" applyAlignment="1">
      <alignment horizontal="center" vertical="center"/>
    </xf>
    <xf numFmtId="37" fontId="10" fillId="0" borderId="0" xfId="1" applyNumberFormat="1" applyFont="1" applyFill="1" applyAlignment="1">
      <alignment horizontal="right" vertical="center"/>
    </xf>
    <xf numFmtId="171" fontId="10" fillId="0" borderId="2" xfId="1" applyNumberFormat="1" applyFont="1" applyFill="1" applyBorder="1" applyAlignment="1">
      <alignment vertical="center"/>
    </xf>
    <xf numFmtId="171" fontId="10" fillId="0" borderId="0" xfId="1" applyNumberFormat="1" applyFont="1" applyFill="1" applyAlignment="1">
      <alignment horizontal="center" vertical="center"/>
    </xf>
    <xf numFmtId="173" fontId="10" fillId="0" borderId="0" xfId="1" applyNumberFormat="1" applyFont="1" applyFill="1" applyBorder="1" applyAlignment="1">
      <alignment horizontal="center" vertical="center"/>
    </xf>
    <xf numFmtId="171" fontId="10" fillId="0" borderId="0" xfId="1" applyNumberFormat="1" applyFont="1" applyFill="1" applyBorder="1" applyAlignment="1">
      <alignment vertical="center"/>
    </xf>
    <xf numFmtId="171" fontId="10" fillId="0" borderId="3" xfId="1" applyNumberFormat="1" applyFont="1" applyFill="1" applyBorder="1" applyAlignment="1">
      <alignment vertical="center"/>
    </xf>
    <xf numFmtId="171" fontId="10" fillId="0" borderId="1" xfId="1" applyNumberFormat="1" applyFont="1" applyFill="1" applyBorder="1" applyAlignment="1">
      <alignment vertical="center"/>
    </xf>
    <xf numFmtId="167" fontId="10" fillId="0" borderId="0" xfId="1" applyNumberFormat="1" applyFont="1" applyFill="1" applyAlignment="1">
      <alignment vertical="center"/>
    </xf>
    <xf numFmtId="166" fontId="10" fillId="0" borderId="0" xfId="1" applyFont="1" applyFill="1" applyBorder="1"/>
    <xf numFmtId="167" fontId="33" fillId="0" borderId="0" xfId="1" applyNumberFormat="1" applyFont="1" applyFill="1"/>
    <xf numFmtId="167" fontId="7" fillId="0" borderId="0" xfId="1" applyNumberFormat="1" applyFont="1" applyFill="1" applyBorder="1" applyAlignment="1">
      <alignment vertical="center"/>
    </xf>
    <xf numFmtId="170" fontId="10" fillId="0" borderId="0" xfId="1" applyNumberFormat="1" applyFont="1" applyFill="1" applyBorder="1" applyAlignment="1">
      <alignment horizontal="center" vertical="center"/>
    </xf>
    <xf numFmtId="172" fontId="10" fillId="0" borderId="0" xfId="41" applyNumberFormat="1" applyFont="1" applyFill="1" applyBorder="1" applyAlignment="1">
      <alignment horizontal="right" vertical="center"/>
    </xf>
    <xf numFmtId="171" fontId="7" fillId="0" borderId="0" xfId="1" applyNumberFormat="1" applyFont="1" applyFill="1" applyBorder="1" applyAlignment="1">
      <alignment vertical="center"/>
    </xf>
    <xf numFmtId="166" fontId="34" fillId="0" borderId="0" xfId="1" applyFont="1" applyFill="1"/>
    <xf numFmtId="166" fontId="20" fillId="0" borderId="0" xfId="1" applyFont="1" applyFill="1"/>
    <xf numFmtId="166" fontId="9" fillId="0" borderId="0" xfId="1" applyFont="1" applyFill="1" applyAlignment="1">
      <alignment vertical="center"/>
    </xf>
    <xf numFmtId="166" fontId="9" fillId="0" borderId="0" xfId="1" applyFont="1" applyFill="1" applyAlignment="1">
      <alignment horizontal="center" vertical="center"/>
    </xf>
    <xf numFmtId="166" fontId="6" fillId="0" borderId="0" xfId="1" applyFont="1" applyFill="1"/>
    <xf numFmtId="170" fontId="10" fillId="0" borderId="2" xfId="1" applyNumberFormat="1" applyFont="1" applyFill="1" applyBorder="1" applyAlignment="1">
      <alignment horizontal="center" vertical="center"/>
    </xf>
    <xf numFmtId="172" fontId="7" fillId="0" borderId="1" xfId="1" applyNumberFormat="1" applyFont="1" applyFill="1" applyBorder="1" applyAlignment="1">
      <alignment vertical="center"/>
    </xf>
    <xf numFmtId="43" fontId="10" fillId="0" borderId="0" xfId="1" applyNumberFormat="1" applyFont="1" applyFill="1" applyBorder="1" applyAlignment="1">
      <alignment horizontal="center" vertical="center"/>
    </xf>
    <xf numFmtId="9" fontId="10" fillId="0" borderId="0" xfId="19" applyFont="1" applyFill="1" applyAlignment="1">
      <alignment vertical="center"/>
    </xf>
    <xf numFmtId="167" fontId="20" fillId="0" borderId="0" xfId="1" applyNumberFormat="1" applyFont="1" applyFill="1"/>
    <xf numFmtId="167" fontId="9" fillId="0" borderId="0" xfId="1" applyNumberFormat="1" applyFont="1" applyFill="1" applyAlignment="1">
      <alignment vertical="center"/>
    </xf>
    <xf numFmtId="167" fontId="9" fillId="0" borderId="0" xfId="1" applyNumberFormat="1" applyFont="1" applyFill="1" applyAlignment="1">
      <alignment horizontal="center" vertical="center"/>
    </xf>
    <xf numFmtId="167" fontId="6" fillId="0" borderId="0" xfId="1" applyNumberFormat="1" applyFont="1" applyFill="1"/>
    <xf numFmtId="167" fontId="22" fillId="0" borderId="0" xfId="1" applyNumberFormat="1" applyFont="1" applyFill="1" applyAlignment="1">
      <alignment vertical="center"/>
    </xf>
    <xf numFmtId="171" fontId="10" fillId="0" borderId="0" xfId="1" applyNumberFormat="1" applyFont="1" applyFill="1" applyBorder="1" applyAlignment="1">
      <alignment horizontal="center" vertical="center"/>
    </xf>
    <xf numFmtId="39" fontId="10" fillId="0" borderId="0" xfId="1" applyNumberFormat="1" applyFont="1" applyFill="1" applyBorder="1" applyAlignment="1">
      <alignment horizontal="right" vertical="center"/>
    </xf>
    <xf numFmtId="181" fontId="10" fillId="0" borderId="0" xfId="1" applyNumberFormat="1" applyFont="1" applyFill="1" applyBorder="1" applyAlignment="1">
      <alignment vertical="center"/>
    </xf>
    <xf numFmtId="166" fontId="7" fillId="0" borderId="0" xfId="1" applyFont="1" applyFill="1" applyAlignment="1">
      <alignment vertical="center"/>
    </xf>
    <xf numFmtId="172" fontId="10" fillId="0" borderId="0" xfId="5" applyNumberFormat="1" applyFont="1" applyFill="1" applyBorder="1" applyAlignment="1">
      <alignment horizontal="right" vertical="center"/>
    </xf>
    <xf numFmtId="166" fontId="38" fillId="0" borderId="0" xfId="1" applyFont="1" applyFill="1" applyBorder="1" applyAlignment="1">
      <alignment horizontal="left" vertical="center"/>
    </xf>
    <xf numFmtId="9" fontId="10" fillId="0" borderId="0" xfId="139" applyFont="1" applyFill="1" applyAlignment="1">
      <alignment vertical="center"/>
    </xf>
    <xf numFmtId="182" fontId="10" fillId="0" borderId="0" xfId="139" applyNumberFormat="1" applyFont="1" applyFill="1" applyAlignment="1">
      <alignment vertical="center"/>
    </xf>
    <xf numFmtId="166" fontId="10" fillId="0" borderId="0" xfId="1" applyFont="1" applyFill="1" applyBorder="1" applyAlignment="1">
      <alignment vertical="center"/>
    </xf>
    <xf numFmtId="0" fontId="10" fillId="0" borderId="0" xfId="14" applyFont="1" applyAlignment="1">
      <alignment vertical="center"/>
    </xf>
    <xf numFmtId="0" fontId="10" fillId="0" borderId="0" xfId="14" applyFont="1" applyAlignment="1">
      <alignment horizontal="center" vertical="center"/>
    </xf>
    <xf numFmtId="0" fontId="9" fillId="0" borderId="0" xfId="14" applyFont="1" applyAlignment="1">
      <alignment horizontal="center" vertical="center"/>
    </xf>
    <xf numFmtId="0" fontId="9" fillId="0" borderId="0" xfId="14" applyFont="1" applyAlignment="1">
      <alignment vertical="center"/>
    </xf>
    <xf numFmtId="0" fontId="9" fillId="0" borderId="0" xfId="14" quotePrefix="1" applyFont="1" applyAlignment="1">
      <alignment horizontal="center" vertical="center"/>
    </xf>
    <xf numFmtId="0" fontId="10" fillId="0" borderId="0" xfId="14" applyFont="1" applyAlignment="1">
      <alignment horizontal="left" vertical="center" indent="2"/>
    </xf>
    <xf numFmtId="167" fontId="10" fillId="0" borderId="0" xfId="14" applyNumberFormat="1" applyFont="1" applyAlignment="1">
      <alignment vertical="center"/>
    </xf>
    <xf numFmtId="0" fontId="10" fillId="0" borderId="0" xfId="14" applyFont="1" applyAlignment="1">
      <alignment horizontal="left" vertical="center" indent="4"/>
    </xf>
    <xf numFmtId="37" fontId="10" fillId="0" borderId="0" xfId="14" applyNumberFormat="1" applyFont="1" applyAlignment="1">
      <alignment vertical="center"/>
    </xf>
    <xf numFmtId="37" fontId="10" fillId="0" borderId="0" xfId="14" applyNumberFormat="1" applyFont="1" applyAlignment="1">
      <alignment horizontal="right" vertical="center"/>
    </xf>
    <xf numFmtId="0" fontId="39" fillId="0" borderId="0" xfId="14" applyFont="1" applyAlignment="1">
      <alignment vertical="center"/>
    </xf>
    <xf numFmtId="165" fontId="10" fillId="0" borderId="0" xfId="14" applyNumberFormat="1" applyFont="1" applyAlignment="1">
      <alignment vertical="center"/>
    </xf>
    <xf numFmtId="38" fontId="10" fillId="0" borderId="0" xfId="14" applyNumberFormat="1" applyFont="1" applyAlignment="1">
      <alignment vertical="center"/>
    </xf>
    <xf numFmtId="0" fontId="10" fillId="0" borderId="0" xfId="14" quotePrefix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center" vertical="center"/>
    </xf>
    <xf numFmtId="37" fontId="10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4" fillId="0" borderId="0" xfId="18"/>
    <xf numFmtId="0" fontId="9" fillId="0" borderId="0" xfId="0" applyFont="1" applyAlignment="1">
      <alignment horizontal="right" vertical="center"/>
    </xf>
    <xf numFmtId="0" fontId="12" fillId="0" borderId="0" xfId="14" applyFont="1" applyAlignment="1">
      <alignment horizontal="right" vertical="center"/>
    </xf>
    <xf numFmtId="0" fontId="8" fillId="0" borderId="0" xfId="14" applyFont="1" applyAlignment="1">
      <alignment horizontal="center" vertical="center"/>
    </xf>
    <xf numFmtId="0" fontId="21" fillId="0" borderId="0" xfId="18" applyFont="1"/>
    <xf numFmtId="0" fontId="17" fillId="0" borderId="0" xfId="18" applyFont="1"/>
    <xf numFmtId="0" fontId="9" fillId="0" borderId="3" xfId="0" applyFont="1" applyBorder="1" applyAlignment="1">
      <alignment vertical="center"/>
    </xf>
    <xf numFmtId="0" fontId="8" fillId="0" borderId="0" xfId="14" applyFont="1" applyAlignment="1">
      <alignment horizontal="center" vertical="center" wrapText="1"/>
    </xf>
    <xf numFmtId="0" fontId="8" fillId="0" borderId="0" xfId="15" applyFont="1" applyAlignment="1">
      <alignment horizontal="center" vertical="center" wrapText="1"/>
    </xf>
    <xf numFmtId="0" fontId="7" fillId="0" borderId="0" xfId="14" applyFont="1" applyAlignment="1">
      <alignment horizontal="center" vertical="center"/>
    </xf>
    <xf numFmtId="0" fontId="10" fillId="0" borderId="0" xfId="14" applyFont="1" applyAlignment="1">
      <alignment horizontal="left" vertical="center" indent="1"/>
    </xf>
    <xf numFmtId="172" fontId="21" fillId="0" borderId="0" xfId="18" applyNumberFormat="1" applyFont="1"/>
    <xf numFmtId="0" fontId="33" fillId="0" borderId="0" xfId="18" applyFont="1"/>
    <xf numFmtId="0" fontId="32" fillId="0" borderId="0" xfId="18" applyFont="1"/>
    <xf numFmtId="0" fontId="10" fillId="0" borderId="0" xfId="0" quotePrefix="1" applyFont="1" applyAlignment="1">
      <alignment horizontal="left" vertical="center"/>
    </xf>
    <xf numFmtId="0" fontId="14" fillId="0" borderId="0" xfId="18" quotePrefix="1"/>
    <xf numFmtId="0" fontId="8" fillId="0" borderId="0" xfId="14" applyFont="1" applyAlignment="1">
      <alignment horizontal="right" vertical="center"/>
    </xf>
    <xf numFmtId="0" fontId="8" fillId="0" borderId="0" xfId="15" applyFont="1" applyAlignment="1">
      <alignment horizontal="centerContinuous" vertical="center"/>
    </xf>
    <xf numFmtId="0" fontId="8" fillId="0" borderId="0" xfId="15" applyFont="1" applyAlignment="1">
      <alignment vertical="center"/>
    </xf>
    <xf numFmtId="0" fontId="8" fillId="0" borderId="5" xfId="15" applyFont="1" applyBorder="1" applyAlignment="1">
      <alignment vertical="center"/>
    </xf>
    <xf numFmtId="0" fontId="8" fillId="0" borderId="0" xfId="15" applyFont="1" applyAlignment="1">
      <alignment horizontal="center" vertical="center"/>
    </xf>
    <xf numFmtId="0" fontId="8" fillId="0" borderId="3" xfId="15" applyFont="1" applyBorder="1" applyAlignment="1">
      <alignment horizontal="center" vertical="center"/>
    </xf>
    <xf numFmtId="0" fontId="8" fillId="0" borderId="0" xfId="14" applyFont="1" applyAlignment="1">
      <alignment vertical="center"/>
    </xf>
    <xf numFmtId="0" fontId="8" fillId="0" borderId="0" xfId="15" applyFont="1" applyAlignment="1">
      <alignment vertical="center" wrapText="1"/>
    </xf>
    <xf numFmtId="173" fontId="21" fillId="0" borderId="0" xfId="18" applyNumberFormat="1" applyFont="1"/>
    <xf numFmtId="0" fontId="7" fillId="0" borderId="0" xfId="14" applyFont="1" applyAlignment="1">
      <alignment horizontal="left" vertical="center" indent="1"/>
    </xf>
    <xf numFmtId="37" fontId="8" fillId="0" borderId="0" xfId="14" applyNumberFormat="1" applyFont="1" applyAlignment="1">
      <alignment horizontal="center" vertical="center"/>
    </xf>
    <xf numFmtId="167" fontId="8" fillId="0" borderId="0" xfId="14" applyNumberFormat="1" applyFont="1" applyAlignment="1">
      <alignment horizontal="center" vertical="center"/>
    </xf>
    <xf numFmtId="167" fontId="8" fillId="0" borderId="0" xfId="14" applyNumberFormat="1" applyFont="1" applyAlignment="1">
      <alignment vertical="center"/>
    </xf>
    <xf numFmtId="173" fontId="34" fillId="0" borderId="0" xfId="18" applyNumberFormat="1" applyFont="1"/>
    <xf numFmtId="0" fontId="10" fillId="0" borderId="0" xfId="18" quotePrefix="1" applyFont="1" applyAlignment="1">
      <alignment horizontal="left"/>
    </xf>
    <xf numFmtId="172" fontId="14" fillId="0" borderId="0" xfId="18" applyNumberFormat="1"/>
    <xf numFmtId="0" fontId="9" fillId="0" borderId="0" xfId="0" applyFont="1" applyAlignment="1">
      <alignment horizontal="left" vertical="center"/>
    </xf>
    <xf numFmtId="38" fontId="1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9" fontId="10" fillId="0" borderId="0" xfId="0" applyNumberFormat="1" applyFont="1" applyAlignment="1">
      <alignment horizontal="left" vertical="center" indent="2"/>
    </xf>
    <xf numFmtId="43" fontId="10" fillId="0" borderId="0" xfId="0" applyNumberFormat="1" applyFont="1" applyAlignment="1">
      <alignment vertical="center"/>
    </xf>
    <xf numFmtId="9" fontId="9" fillId="0" borderId="0" xfId="0" applyNumberFormat="1" applyFont="1" applyAlignment="1">
      <alignment horizontal="left" vertical="center" indent="4"/>
    </xf>
    <xf numFmtId="175" fontId="9" fillId="0" borderId="0" xfId="0" applyNumberFormat="1" applyFont="1" applyAlignment="1">
      <alignment horizontal="left" vertical="center"/>
    </xf>
    <xf numFmtId="172" fontId="10" fillId="0" borderId="0" xfId="0" applyNumberFormat="1" applyFont="1" applyAlignment="1">
      <alignment vertical="center"/>
    </xf>
    <xf numFmtId="9" fontId="10" fillId="0" borderId="0" xfId="0" applyNumberFormat="1" applyFont="1" applyAlignment="1">
      <alignment vertical="center"/>
    </xf>
    <xf numFmtId="0" fontId="9" fillId="0" borderId="0" xfId="0" applyFont="1" applyAlignment="1">
      <alignment horizontal="left"/>
    </xf>
    <xf numFmtId="175" fontId="10" fillId="0" borderId="0" xfId="0" applyNumberFormat="1" applyFont="1" applyAlignment="1">
      <alignment horizontal="left" vertical="center"/>
    </xf>
    <xf numFmtId="175" fontId="10" fillId="0" borderId="0" xfId="0" applyNumberFormat="1" applyFont="1" applyAlignment="1">
      <alignment horizontal="center" vertical="center"/>
    </xf>
    <xf numFmtId="0" fontId="10" fillId="0" borderId="0" xfId="17" applyFont="1" applyAlignment="1">
      <alignment horizontal="left" vertical="center" indent="2"/>
    </xf>
    <xf numFmtId="166" fontId="15" fillId="0" borderId="0" xfId="0" applyNumberFormat="1" applyFont="1" applyAlignment="1">
      <alignment horizontal="center" vertical="center"/>
    </xf>
    <xf numFmtId="175" fontId="9" fillId="0" borderId="0" xfId="0" applyNumberFormat="1" applyFont="1" applyAlignment="1">
      <alignment horizontal="right" vertical="center"/>
    </xf>
    <xf numFmtId="174" fontId="39" fillId="0" borderId="0" xfId="0" applyNumberFormat="1" applyFont="1" applyAlignment="1">
      <alignment vertical="center"/>
    </xf>
    <xf numFmtId="0" fontId="41" fillId="0" borderId="0" xfId="0" applyFont="1" applyAlignment="1">
      <alignment horizontal="center" vertical="center"/>
    </xf>
    <xf numFmtId="0" fontId="10" fillId="0" borderId="0" xfId="0" quotePrefix="1" applyFont="1" applyAlignment="1">
      <alignment vertical="center"/>
    </xf>
    <xf numFmtId="166" fontId="10" fillId="0" borderId="0" xfId="0" applyNumberFormat="1" applyFont="1" applyAlignment="1">
      <alignment vertical="center"/>
    </xf>
    <xf numFmtId="37" fontId="10" fillId="0" borderId="0" xfId="14" applyNumberFormat="1" applyFont="1" applyAlignment="1">
      <alignment horizontal="left" vertical="center" indent="2"/>
    </xf>
    <xf numFmtId="37" fontId="10" fillId="0" borderId="0" xfId="14" quotePrefix="1" applyNumberFormat="1" applyFont="1" applyAlignment="1">
      <alignment horizontal="right" vertical="center"/>
    </xf>
    <xf numFmtId="0" fontId="10" fillId="0" borderId="0" xfId="14" quotePrefix="1" applyFont="1" applyAlignment="1">
      <alignment vertical="center"/>
    </xf>
    <xf numFmtId="37" fontId="10" fillId="0" borderId="0" xfId="14" applyNumberFormat="1" applyFont="1" applyAlignment="1">
      <alignment horizontal="left" vertical="center" indent="3"/>
    </xf>
    <xf numFmtId="37" fontId="10" fillId="0" borderId="0" xfId="14" applyNumberFormat="1" applyFont="1" applyAlignment="1">
      <alignment horizontal="left" vertical="center" indent="5"/>
    </xf>
    <xf numFmtId="37" fontId="10" fillId="0" borderId="0" xfId="14" applyNumberFormat="1" applyFont="1" applyAlignment="1">
      <alignment horizontal="center" vertical="center"/>
    </xf>
    <xf numFmtId="37" fontId="10" fillId="0" borderId="0" xfId="14" applyNumberFormat="1" applyFont="1" applyAlignment="1">
      <alignment horizontal="left" vertical="center" indent="4"/>
    </xf>
    <xf numFmtId="37" fontId="9" fillId="0" borderId="0" xfId="14" applyNumberFormat="1" applyFont="1" applyAlignment="1">
      <alignment vertical="center"/>
    </xf>
    <xf numFmtId="0" fontId="8" fillId="0" borderId="15" xfId="15" applyFont="1" applyBorder="1" applyAlignment="1">
      <alignment vertical="center"/>
    </xf>
    <xf numFmtId="0" fontId="8" fillId="0" borderId="15" xfId="15" applyFont="1" applyBorder="1" applyAlignment="1">
      <alignment horizontal="center" vertical="center"/>
    </xf>
    <xf numFmtId="0" fontId="10" fillId="2" borderId="0" xfId="14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75" fontId="9" fillId="2" borderId="0" xfId="0" applyNumberFormat="1" applyFont="1" applyFill="1" applyAlignment="1">
      <alignment horizontal="left" vertical="center"/>
    </xf>
    <xf numFmtId="172" fontId="10" fillId="2" borderId="0" xfId="1" applyNumberFormat="1" applyFont="1" applyFill="1" applyBorder="1" applyAlignment="1">
      <alignment horizontal="right" vertical="center"/>
    </xf>
    <xf numFmtId="172" fontId="15" fillId="2" borderId="0" xfId="1" applyNumberFormat="1" applyFont="1" applyFill="1" applyAlignment="1">
      <alignment horizontal="center" vertical="center"/>
    </xf>
    <xf numFmtId="172" fontId="15" fillId="2" borderId="0" xfId="1" applyNumberFormat="1" applyFont="1" applyFill="1" applyBorder="1" applyAlignment="1">
      <alignment horizontal="center" vertical="center"/>
    </xf>
    <xf numFmtId="9" fontId="10" fillId="2" borderId="0" xfId="0" applyNumberFormat="1" applyFont="1" applyFill="1" applyAlignment="1">
      <alignment vertical="center"/>
    </xf>
    <xf numFmtId="172" fontId="10" fillId="2" borderId="0" xfId="1" applyNumberFormat="1" applyFont="1" applyFill="1" applyBorder="1" applyAlignment="1">
      <alignment vertical="center"/>
    </xf>
    <xf numFmtId="172" fontId="10" fillId="2" borderId="2" xfId="1" applyNumberFormat="1" applyFont="1" applyFill="1" applyBorder="1" applyAlignment="1">
      <alignment vertical="center"/>
    </xf>
    <xf numFmtId="168" fontId="10" fillId="2" borderId="2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/>
    </xf>
    <xf numFmtId="172" fontId="10" fillId="2" borderId="0" xfId="1" applyNumberFormat="1" applyFont="1" applyFill="1" applyAlignment="1">
      <alignment vertical="center"/>
    </xf>
    <xf numFmtId="175" fontId="10" fillId="2" borderId="0" xfId="0" applyNumberFormat="1" applyFont="1" applyFill="1" applyAlignment="1">
      <alignment horizontal="left" vertical="center"/>
    </xf>
    <xf numFmtId="172" fontId="10" fillId="2" borderId="3" xfId="1" applyNumberFormat="1" applyFont="1" applyFill="1" applyBorder="1" applyAlignment="1">
      <alignment vertical="center"/>
    </xf>
    <xf numFmtId="172" fontId="10" fillId="2" borderId="4" xfId="5" applyNumberFormat="1" applyFont="1" applyFill="1" applyBorder="1" applyAlignment="1">
      <alignment horizontal="right" vertical="center"/>
    </xf>
    <xf numFmtId="0" fontId="7" fillId="2" borderId="0" xfId="14" applyFont="1" applyFill="1" applyAlignment="1">
      <alignment horizontal="center" vertical="center"/>
    </xf>
    <xf numFmtId="0" fontId="20" fillId="0" borderId="0" xfId="0" applyFont="1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171" fontId="10" fillId="0" borderId="0" xfId="0" applyNumberFormat="1" applyFont="1" applyFill="1" applyAlignment="1">
      <alignment vertical="center"/>
    </xf>
    <xf numFmtId="0" fontId="9" fillId="0" borderId="0" xfId="14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Font="1" applyFill="1" applyAlignment="1">
      <alignment horizontal="center" vertical="center"/>
    </xf>
    <xf numFmtId="165" fontId="10" fillId="0" borderId="0" xfId="0" applyNumberFormat="1" applyFont="1" applyFill="1" applyAlignment="1">
      <alignment vertical="center"/>
    </xf>
    <xf numFmtId="37" fontId="10" fillId="0" borderId="0" xfId="0" applyNumberFormat="1" applyFont="1" applyFill="1" applyAlignment="1">
      <alignment vertical="center"/>
    </xf>
    <xf numFmtId="37" fontId="10" fillId="0" borderId="0" xfId="0" applyNumberFormat="1" applyFont="1" applyFill="1" applyAlignment="1">
      <alignment horizontal="center" vertical="center"/>
    </xf>
    <xf numFmtId="37" fontId="10" fillId="0" borderId="0" xfId="0" applyNumberFormat="1" applyFont="1" applyFill="1" applyAlignment="1">
      <alignment horizontal="right" vertical="center"/>
    </xf>
    <xf numFmtId="37" fontId="10" fillId="0" borderId="0" xfId="0" applyNumberFormat="1" applyFont="1" applyFill="1" applyAlignment="1">
      <alignment horizontal="left" vertical="center" indent="2"/>
    </xf>
    <xf numFmtId="167" fontId="10" fillId="0" borderId="0" xfId="0" applyNumberFormat="1" applyFont="1" applyFill="1" applyAlignment="1">
      <alignment vertical="center"/>
    </xf>
    <xf numFmtId="37" fontId="10" fillId="0" borderId="0" xfId="0" applyNumberFormat="1" applyFont="1" applyFill="1" applyAlignment="1">
      <alignment horizontal="left" vertical="center" indent="3"/>
    </xf>
    <xf numFmtId="37" fontId="10" fillId="0" borderId="0" xfId="0" quotePrefix="1" applyNumberFormat="1" applyFont="1" applyFill="1" applyAlignment="1">
      <alignment horizontal="center" vertical="center"/>
    </xf>
    <xf numFmtId="0" fontId="10" fillId="0" borderId="0" xfId="16" applyFont="1" applyFill="1" applyAlignment="1">
      <alignment horizontal="left" vertical="center" indent="2"/>
    </xf>
    <xf numFmtId="0" fontId="10" fillId="0" borderId="0" xfId="16" applyFont="1" applyFill="1" applyAlignment="1">
      <alignment horizontal="center" vertical="center"/>
    </xf>
    <xf numFmtId="37" fontId="10" fillId="0" borderId="0" xfId="0" applyNumberFormat="1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6" fillId="0" borderId="0" xfId="0" applyFont="1" applyFill="1"/>
    <xf numFmtId="37" fontId="10" fillId="0" borderId="0" xfId="0" applyNumberFormat="1" applyFont="1" applyFill="1" applyAlignment="1">
      <alignment horizontal="left" vertical="center" indent="4"/>
    </xf>
    <xf numFmtId="176" fontId="10" fillId="0" borderId="0" xfId="0" applyNumberFormat="1" applyFont="1" applyFill="1" applyAlignment="1">
      <alignment horizontal="center" vertical="center"/>
    </xf>
    <xf numFmtId="37" fontId="7" fillId="0" borderId="0" xfId="0" applyNumberFormat="1" applyFont="1" applyFill="1" applyAlignment="1">
      <alignment horizontal="left" vertical="center" indent="2"/>
    </xf>
    <xf numFmtId="37" fontId="9" fillId="0" borderId="0" xfId="0" applyNumberFormat="1" applyFont="1" applyFill="1" applyAlignment="1">
      <alignment horizontal="center" vertical="center"/>
    </xf>
    <xf numFmtId="37" fontId="9" fillId="0" borderId="0" xfId="0" applyNumberFormat="1" applyFont="1" applyFill="1" applyAlignment="1">
      <alignment vertical="center"/>
    </xf>
    <xf numFmtId="171" fontId="10" fillId="0" borderId="0" xfId="0" applyNumberFormat="1" applyFont="1" applyFill="1" applyAlignment="1">
      <alignment horizontal="right" vertical="center"/>
    </xf>
    <xf numFmtId="176" fontId="10" fillId="0" borderId="0" xfId="0" quotePrefix="1" applyNumberFormat="1" applyFont="1" applyFill="1" applyAlignment="1">
      <alignment horizontal="center" vertical="center"/>
    </xf>
    <xf numFmtId="3" fontId="10" fillId="0" borderId="0" xfId="0" applyNumberFormat="1" applyFont="1" applyFill="1" applyAlignment="1">
      <alignment vertical="center"/>
    </xf>
    <xf numFmtId="9" fontId="10" fillId="0" borderId="0" xfId="0" applyNumberFormat="1" applyFont="1" applyFill="1" applyAlignment="1">
      <alignment horizontal="left" vertical="center" indent="4"/>
    </xf>
    <xf numFmtId="37" fontId="10" fillId="0" borderId="0" xfId="0" applyNumberFormat="1" applyFont="1" applyFill="1" applyAlignment="1">
      <alignment horizontal="left" vertical="center" indent="5"/>
    </xf>
    <xf numFmtId="37" fontId="9" fillId="0" borderId="0" xfId="0" applyNumberFormat="1" applyFont="1" applyFill="1" applyAlignment="1">
      <alignment horizontal="left" vertical="center"/>
    </xf>
    <xf numFmtId="0" fontId="10" fillId="0" borderId="0" xfId="14" applyFont="1" applyFill="1" applyAlignment="1">
      <alignment horizontal="center" vertical="center"/>
    </xf>
    <xf numFmtId="38" fontId="10" fillId="0" borderId="0" xfId="14" applyNumberFormat="1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165" fontId="22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0" xfId="14" applyFont="1" applyAlignment="1">
      <alignment horizontal="center" vertical="center"/>
    </xf>
    <xf numFmtId="0" fontId="16" fillId="0" borderId="0" xfId="14" applyFont="1" applyAlignment="1">
      <alignment horizontal="center" vertical="center"/>
    </xf>
    <xf numFmtId="0" fontId="9" fillId="0" borderId="2" xfId="14" applyFont="1" applyBorder="1" applyAlignment="1">
      <alignment horizontal="right" vertical="center"/>
    </xf>
    <xf numFmtId="0" fontId="16" fillId="0" borderId="0" xfId="14" applyFont="1" applyAlignment="1">
      <alignment horizontal="center"/>
    </xf>
    <xf numFmtId="0" fontId="16" fillId="0" borderId="0" xfId="0" applyFont="1" applyAlignment="1">
      <alignment horizontal="center" vertical="center"/>
    </xf>
    <xf numFmtId="37" fontId="9" fillId="0" borderId="2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41" fontId="9" fillId="0" borderId="0" xfId="0" applyNumberFormat="1" applyFont="1" applyAlignment="1">
      <alignment horizontal="center" vertical="center"/>
    </xf>
    <xf numFmtId="0" fontId="16" fillId="0" borderId="0" xfId="0" quotePrefix="1" applyFont="1" applyAlignment="1">
      <alignment horizontal="center" vertical="center"/>
    </xf>
    <xf numFmtId="0" fontId="8" fillId="0" borderId="0" xfId="14" applyFont="1" applyAlignment="1">
      <alignment horizontal="center" vertical="center"/>
    </xf>
    <xf numFmtId="0" fontId="8" fillId="0" borderId="5" xfId="14" applyFont="1" applyBorder="1" applyAlignment="1">
      <alignment horizontal="center" vertical="center"/>
    </xf>
    <xf numFmtId="0" fontId="8" fillId="0" borderId="2" xfId="14" applyFont="1" applyBorder="1" applyAlignment="1">
      <alignment horizontal="center" vertical="center"/>
    </xf>
    <xf numFmtId="0" fontId="8" fillId="0" borderId="15" xfId="15" applyFont="1" applyBorder="1" applyAlignment="1">
      <alignment horizontal="center" vertical="center"/>
    </xf>
    <xf numFmtId="0" fontId="12" fillId="0" borderId="0" xfId="14" applyFont="1" applyAlignment="1">
      <alignment horizontal="center" vertical="top"/>
    </xf>
    <xf numFmtId="0" fontId="8" fillId="0" borderId="2" xfId="14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0" fontId="16" fillId="0" borderId="0" xfId="0" applyFont="1" applyFill="1" applyAlignment="1">
      <alignment horizontal="center" vertical="justify"/>
    </xf>
    <xf numFmtId="0" fontId="16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37" fontId="9" fillId="0" borderId="0" xfId="0" applyNumberFormat="1" applyFont="1" applyFill="1" applyAlignment="1">
      <alignment horizontal="center" vertical="center"/>
    </xf>
    <xf numFmtId="0" fontId="9" fillId="0" borderId="2" xfId="0" applyFont="1" applyFill="1" applyBorder="1" applyAlignment="1">
      <alignment horizontal="right" vertical="center"/>
    </xf>
    <xf numFmtId="37" fontId="9" fillId="0" borderId="2" xfId="0" applyNumberFormat="1" applyFont="1" applyFill="1" applyBorder="1" applyAlignment="1">
      <alignment horizontal="right" vertical="center"/>
    </xf>
    <xf numFmtId="37" fontId="16" fillId="0" borderId="0" xfId="0" applyNumberFormat="1" applyFont="1" applyFill="1" applyAlignment="1">
      <alignment horizontal="center" vertical="justify"/>
    </xf>
    <xf numFmtId="0" fontId="7" fillId="0" borderId="0" xfId="14" applyFont="1" applyFill="1" applyAlignment="1">
      <alignment horizontal="center" vertical="center"/>
    </xf>
  </cellXfs>
  <cellStyles count="240">
    <cellStyle name="Comma" xfId="1" builtinId="3"/>
    <cellStyle name="Comma 10" xfId="59" xr:uid="{AA8DF741-5884-4596-B147-BD99B36F7CE7}"/>
    <cellStyle name="Comma 10 3 6 2 2 2" xfId="60" xr:uid="{6F68C552-D1B6-4AF8-9612-6C2DEF4B5F1D}"/>
    <cellStyle name="Comma 11" xfId="2" xr:uid="{00000000-0005-0000-0000-000001000000}"/>
    <cellStyle name="Comma 11 2" xfId="92" xr:uid="{C5C38810-ADFF-44E3-B73D-3224148168B0}"/>
    <cellStyle name="Comma 12" xfId="96" xr:uid="{D382659D-7FA2-4FD3-BEDC-BBF35C136D91}"/>
    <cellStyle name="Comma 13" xfId="108" xr:uid="{652F3C3B-9604-4384-8A30-BD867F0A735B}"/>
    <cellStyle name="Comma 14" xfId="56" xr:uid="{34A0A0D0-2BF6-4F65-9042-770DA9F1DEFA}"/>
    <cellStyle name="Comma 14 2" xfId="127" xr:uid="{F13DA275-8539-4208-98E5-DE62562FE70A}"/>
    <cellStyle name="Comma 14 3" xfId="115" xr:uid="{20DF8343-BEDF-43CC-98C8-7B3FE33009FA}"/>
    <cellStyle name="Comma 15" xfId="119" xr:uid="{9C510C84-B2F3-4675-ADF0-0B003AA1AE99}"/>
    <cellStyle name="Comma 16" xfId="122" xr:uid="{169472A2-2F7E-4E92-A9CB-8E952BEC295E}"/>
    <cellStyle name="Comma 16 12" xfId="109" xr:uid="{DB898091-5B71-4B16-A0DC-0A54109E53EE}"/>
    <cellStyle name="Comma 16 2" xfId="137" xr:uid="{6AA97C5B-9C5F-48F8-BEE6-906E890B9582}"/>
    <cellStyle name="Comma 17" xfId="129" xr:uid="{F1FB1807-84DB-4C04-97C3-170C790B8DAC}"/>
    <cellStyle name="Comma 18" xfId="131" xr:uid="{20BF858E-6C84-41A2-8695-E48FE3AC032F}"/>
    <cellStyle name="Comma 19" xfId="58" xr:uid="{FA57E3B4-2D0E-4241-AB5E-A2C8B6FD0D64}"/>
    <cellStyle name="Comma 2" xfId="3" xr:uid="{00000000-0005-0000-0000-000002000000}"/>
    <cellStyle name="Comma 2 2" xfId="4" xr:uid="{00000000-0005-0000-0000-000003000000}"/>
    <cellStyle name="Comma 2 2 2" xfId="5" xr:uid="{00000000-0005-0000-0000-000004000000}"/>
    <cellStyle name="Comma 2 2 2 2" xfId="32" xr:uid="{C9CDF64E-05A3-4D94-9521-677317AD1173}"/>
    <cellStyle name="Comma 2 2 2 2 2" xfId="211" xr:uid="{D145D440-1E5D-465A-9CA4-A124BA31799B}"/>
    <cellStyle name="Comma 2 2 2 3" xfId="88" xr:uid="{5382733D-15B9-439A-8B7C-1654BDFF019A}"/>
    <cellStyle name="Comma 2 2 2 3 2" xfId="213" xr:uid="{F6699A1F-748C-4350-A5F4-23C3D0867459}"/>
    <cellStyle name="Comma 2 2 2 4" xfId="174" xr:uid="{27AE920E-51A7-493B-9D5C-7731AEC85BBB}"/>
    <cellStyle name="Comma 2 2 2 5" xfId="184" xr:uid="{A76DF627-B6CE-41A5-B143-AB8436E32ECC}"/>
    <cellStyle name="Comma 2 2 2 6" xfId="209" xr:uid="{CE373626-A6D1-4AD9-A5AB-16BE03DE537A}"/>
    <cellStyle name="Comma 2 2 2 7" xfId="222" xr:uid="{48FE0959-A8C5-4991-868A-B1429EF752A3}"/>
    <cellStyle name="Comma 2 2 3" xfId="62" xr:uid="{DAADCA55-F322-45C4-AA0A-88DECD739D66}"/>
    <cellStyle name="Comma 2 2 4" xfId="183" xr:uid="{F412F1BF-9407-42C7-A1BD-62DD5F0A839E}"/>
    <cellStyle name="Comma 2 2 5" xfId="202" xr:uid="{4C45F9C7-5B9D-40D5-BDF0-1172D794C9A2}"/>
    <cellStyle name="Comma 2 2 8" xfId="121" xr:uid="{A136ECA2-8A22-4654-8C56-8A28492D4528}"/>
    <cellStyle name="Comma 2 2 8 2" xfId="201" xr:uid="{B1CEDDD1-4242-4F1A-A870-6F09D1E04189}"/>
    <cellStyle name="Comma 2 3" xfId="44" xr:uid="{48A636B8-36BC-432D-BEFC-F863A8156F26}"/>
    <cellStyle name="Comma 2 3 2" xfId="63" xr:uid="{D7EC162D-1333-4D57-8261-27E4053097C2}"/>
    <cellStyle name="Comma 2 4" xfId="91" xr:uid="{57FCA985-8D7E-48DD-BA27-63782ADF9740}"/>
    <cellStyle name="Comma 2 5" xfId="126" xr:uid="{FB3D4078-20CF-49FD-949A-E6AD4A584DD2}"/>
    <cellStyle name="Comma 2 6" xfId="61" xr:uid="{4549EC19-9187-42F4-B8B1-FE084F794775}"/>
    <cellStyle name="Comma 2 7" xfId="188" xr:uid="{DE214608-399B-4196-83DE-F0921E2B2FE3}"/>
    <cellStyle name="Comma 2 8" xfId="198" xr:uid="{7A354B80-231B-4C44-8B72-B434E2EB210E}"/>
    <cellStyle name="Comma 3" xfId="6" xr:uid="{00000000-0005-0000-0000-000005000000}"/>
    <cellStyle name="Comma 3 2" xfId="7" xr:uid="{00000000-0005-0000-0000-000006000000}"/>
    <cellStyle name="Comma 3 2 2" xfId="47" xr:uid="{BB18D702-F281-4A1D-B9FD-B993F11C179D}"/>
    <cellStyle name="Comma 3 2 3" xfId="123" xr:uid="{8A353DD5-51EC-48C6-BBF6-13EE2DFB3B40}"/>
    <cellStyle name="Comma 3 2 4" xfId="190" xr:uid="{C6AA5C18-9E09-44DC-9874-BC0F3911FA8E}"/>
    <cellStyle name="Comma 3 2 5" xfId="206" xr:uid="{D8E6876A-E802-4995-AD1D-E8B73B39BB35}"/>
    <cellStyle name="Comma 3 3" xfId="8" xr:uid="{00000000-0005-0000-0000-000007000000}"/>
    <cellStyle name="Comma 3 4" xfId="9" xr:uid="{00000000-0005-0000-0000-000008000000}"/>
    <cellStyle name="Comma 3 5" xfId="41" xr:uid="{62A0F91D-83E3-468A-803E-A5626B630818}"/>
    <cellStyle name="Comma 3 6" xfId="64" xr:uid="{5159C17C-11E1-4830-A437-F11245318918}"/>
    <cellStyle name="Comma 4" xfId="10" xr:uid="{00000000-0005-0000-0000-000009000000}"/>
    <cellStyle name="Comma 4 2" xfId="11" xr:uid="{00000000-0005-0000-0000-00000A000000}"/>
    <cellStyle name="Comma 4 2 2" xfId="51" xr:uid="{ECCD7849-B15E-475C-BFDB-0772AF5BE537}"/>
    <cellStyle name="Comma 4 2 3" xfId="194" xr:uid="{64FA680A-D022-48CE-84D9-6E42D16A4840}"/>
    <cellStyle name="Comma 4 3" xfId="12" xr:uid="{00000000-0005-0000-0000-00000B000000}"/>
    <cellStyle name="Comma 4 3 2" xfId="66" xr:uid="{5C8387C2-F21B-445E-B319-31DF019E315E}"/>
    <cellStyle name="Comma 4 4" xfId="48" xr:uid="{822AC656-6F24-454A-A7A8-D6938E261689}"/>
    <cellStyle name="Comma 4 5" xfId="65" xr:uid="{B21D4685-6E4F-49A7-A3F0-232258E1CF4A}"/>
    <cellStyle name="Comma 4 6" xfId="191" xr:uid="{4ECA77F2-942E-4FC0-A9D9-ACECBF7A114C}"/>
    <cellStyle name="Comma 5" xfId="34" xr:uid="{76C351DE-4EFC-49D1-9187-2C1BB081328D}"/>
    <cellStyle name="Comma 5 2" xfId="97" xr:uid="{A966EF51-D3C0-4E16-ACA7-E834F84EC81B}"/>
    <cellStyle name="Comma 5 3" xfId="106" xr:uid="{98941ECC-FF4E-410F-9B94-76A600ACD76D}"/>
    <cellStyle name="Comma 5 4" xfId="118" xr:uid="{8CC0E592-FF70-44CC-8AA4-DD9A35DCBEE7}"/>
    <cellStyle name="Comma 5 5" xfId="67" xr:uid="{DC145D43-403A-4A17-976B-AA2BC30C155C}"/>
    <cellStyle name="Comma 6" xfId="21" xr:uid="{D82D8DD7-7C0B-4F13-A31F-FAE16DB337FD}"/>
    <cellStyle name="Comma 6 2" xfId="50" xr:uid="{B3940F8F-73B0-4753-BFA7-50EC931CE4AB}"/>
    <cellStyle name="Comma 6 3" xfId="68" xr:uid="{5010B8DF-D240-4851-9102-BC779E202C8D}"/>
    <cellStyle name="Comma 6 4" xfId="193" xr:uid="{E14AD42E-1CFF-416F-8A72-21303E3842EF}"/>
    <cellStyle name="Comma 7" xfId="43" xr:uid="{0654C91B-DBE1-41EC-8711-59F96C70D623}"/>
    <cellStyle name="Comma 7 2" xfId="98" xr:uid="{9E6024FA-1C34-4645-B6FA-6EEB5F6C9448}"/>
    <cellStyle name="Comma 7 3" xfId="69" xr:uid="{7033A6DF-1B8C-4E4F-87ED-78F1682AF567}"/>
    <cellStyle name="Comma 7 4" xfId="187" xr:uid="{BD6AB860-6012-426D-95BD-3FD0CB653FA3}"/>
    <cellStyle name="Comma 73" xfId="70" xr:uid="{C7DDC56A-F213-436F-8754-C06404BCDFCB}"/>
    <cellStyle name="Comma 73 2" xfId="99" xr:uid="{3BB6155E-2579-40E4-80F3-CED18651D6A9}"/>
    <cellStyle name="Comma 8" xfId="71" xr:uid="{0DA46F39-077C-46B3-806B-8213E4D2E3CC}"/>
    <cellStyle name="Comma 9" xfId="72" xr:uid="{659FC3B6-B747-4515-A12C-6F99CEC5BC2D}"/>
    <cellStyle name="Debit" xfId="22" xr:uid="{A50D562B-2831-4493-8BB9-B4E69FD73B35}"/>
    <cellStyle name="Debit subtotal" xfId="25" xr:uid="{FF7D1E06-8037-4E54-8950-41DB647FBB84}"/>
    <cellStyle name="Debit subtotal 2" xfId="103" xr:uid="{1F5150C2-BF41-4D37-89FB-C9B411E68E33}"/>
    <cellStyle name="Debit subtotal 2 2" xfId="145" xr:uid="{0D9A3E17-4979-4EAB-B765-1B1DB7481186}"/>
    <cellStyle name="Debit subtotal 2 3" xfId="86" xr:uid="{7417E520-DBD0-4A94-991A-EBF5328A2E36}"/>
    <cellStyle name="Debit subtotal 2 4" xfId="164" xr:uid="{AFCDCF5D-BDAF-49DD-B669-A96FDE015F15}"/>
    <cellStyle name="Debit subtotal 2 5" xfId="159" xr:uid="{0E889BAC-6D19-4283-867A-4BFE14890776}"/>
    <cellStyle name="Debit subtotal 2 6" xfId="158" xr:uid="{37790A63-BE3F-4D2F-99BE-15A725F87BCB}"/>
    <cellStyle name="Debit subtotal 3" xfId="161" xr:uid="{7400696E-2723-4B4F-81FF-19367E0EE9A9}"/>
    <cellStyle name="Debit subtotal 4" xfId="142" xr:uid="{3CB8E703-F929-4E76-936B-5EA40F26B30A}"/>
    <cellStyle name="Debit subtotal 5" xfId="149" xr:uid="{D2947C13-82F3-4A30-AEE3-C170E5BE0A64}"/>
    <cellStyle name="Debit subtotal 6" xfId="120" xr:uid="{0BED2288-891C-4C6F-B5BC-36F8462D2339}"/>
    <cellStyle name="Debit subtotal 7" xfId="156" xr:uid="{735D62A8-F389-4AA1-BEFD-D53FBE2A90BA}"/>
    <cellStyle name="Debit Total" xfId="24" xr:uid="{0C11BA19-72E6-48F9-8C33-F8C970C12A76}"/>
    <cellStyle name="Debit Total 2" xfId="102" xr:uid="{22101915-770C-4E49-9824-9CEECE445FBB}"/>
    <cellStyle name="Debit Total 2 2" xfId="169" xr:uid="{4D66C889-4962-44BE-AA53-05A4B29D1E65}"/>
    <cellStyle name="Debit Total 3" xfId="146" xr:uid="{3104E28D-7AA1-458F-AE00-C53448FC5F5B}"/>
    <cellStyle name="Debit Total 4" xfId="148" xr:uid="{E9AC4473-01F2-4CD9-B48C-DE07C1BCC366}"/>
    <cellStyle name="Debit Total 5" xfId="132" xr:uid="{4CD3F426-7CA2-4EBF-8A4C-6743EA78F112}"/>
    <cellStyle name="Debit Total 6" xfId="150" xr:uid="{53D51DC1-256A-4B73-B152-764A1C6DCA7B}"/>
    <cellStyle name="Debit Total 7" xfId="85" xr:uid="{5F046DD9-5A17-40D3-B5FC-959F85226C66}"/>
    <cellStyle name="Normal" xfId="0" builtinId="0"/>
    <cellStyle name="Normal - Style1" xfId="125" xr:uid="{45AB8662-3C6F-4482-A176-F1EA1BF217DA}"/>
    <cellStyle name="Normal 10" xfId="55" xr:uid="{D32EEA76-B1AF-4103-9D7E-46930DD89E5D}"/>
    <cellStyle name="Normal 10 2" xfId="113" xr:uid="{126F60F3-F596-4A1F-851E-6A307C23D5AF}"/>
    <cellStyle name="Normal 10 23" xfId="110" xr:uid="{EBC3ABD4-C9BF-4C9A-8C39-54FE98B152C4}"/>
    <cellStyle name="Normal 11" xfId="116" xr:uid="{DCF634F3-0DD8-4952-AEEF-3673C039BF1B}"/>
    <cellStyle name="Normal 12" xfId="128" xr:uid="{DA3BB60A-7610-4536-BD31-DA7B56AD523A}"/>
    <cellStyle name="Normal 13" xfId="130" xr:uid="{6338D4D2-D876-4BDF-A516-4D99C9B1FB6E}"/>
    <cellStyle name="Normal 13 2 2" xfId="45" xr:uid="{A6844917-AF8E-49B4-AF7C-3633343655F6}"/>
    <cellStyle name="Normal 139" xfId="73" xr:uid="{2B5E4D2B-ADBD-4908-920D-EB6902421166}"/>
    <cellStyle name="Normal 14" xfId="57" xr:uid="{F5436DFA-266E-46A0-850D-1AE59D65B3D6}"/>
    <cellStyle name="Normal 15" xfId="134" xr:uid="{62F67D93-2E68-463E-8182-58E02C11DE65}"/>
    <cellStyle name="Normal 16" xfId="89" xr:uid="{59C5CE7E-037B-427D-9B75-450B696F2360}"/>
    <cellStyle name="Normal 16 2" xfId="212" xr:uid="{EEF86DCB-5076-469E-B4FD-0402F5CA5290}"/>
    <cellStyle name="Normal 17" xfId="157" xr:uid="{DD2A8F8F-1AD0-4736-AF26-FD6652942A2B}"/>
    <cellStyle name="Normal 18" xfId="140" xr:uid="{CF0BE9A1-1FAF-438D-8E9B-EBFE06B090C6}"/>
    <cellStyle name="Normal 19" xfId="155" xr:uid="{A1E659EA-5F2E-4AEC-A93C-CC39261B6122}"/>
    <cellStyle name="Normal 2" xfId="13" xr:uid="{00000000-0005-0000-0000-00000D000000}"/>
    <cellStyle name="Normal 2 10" xfId="36" xr:uid="{8A308F33-21BB-4BFF-9D21-EB42056CC705}"/>
    <cellStyle name="Normal 2 11" xfId="74" xr:uid="{85F0A426-F942-4346-BB91-938C24D7DB4B}"/>
    <cellStyle name="Normal 2 13" xfId="136" xr:uid="{A99B2E5F-2F68-4F5C-8C1C-CF01E5FFEA7C}"/>
    <cellStyle name="Normal 2 2" xfId="14" xr:uid="{00000000-0005-0000-0000-00000E000000}"/>
    <cellStyle name="Normal 2 2 16 3" xfId="76" xr:uid="{9DF2C678-597B-485B-9BBC-5D72266EC092}"/>
    <cellStyle name="Normal 2 2 2" xfId="27" xr:uid="{6B94AC31-08F3-4343-AE2D-4531DF77EB7E}"/>
    <cellStyle name="Normal 2 2 2 2" xfId="138" xr:uid="{39DA831D-538A-4B3F-AFEE-D2E1930F83E1}"/>
    <cellStyle name="Normal 2 2 3" xfId="35" xr:uid="{E3282856-771B-48F8-95CE-39E70DA2D4EF}"/>
    <cellStyle name="Normal 2 2 4" xfId="75" xr:uid="{D2E12FE9-C959-41D7-9F52-2D8EBA937BAD}"/>
    <cellStyle name="Normal 2 2 8" xfId="15" xr:uid="{00000000-0005-0000-0000-00000F000000}"/>
    <cellStyle name="Normal 2 2_1) สรุปงบลงทุน 2554" xfId="23" xr:uid="{FD8758D4-E6A1-49A5-8CD0-FE73A9F450F3}"/>
    <cellStyle name="Normal 2 3" xfId="29" xr:uid="{5895317D-CDD6-46C7-8FFA-E599604C4097}"/>
    <cellStyle name="Normal 2 3 2" xfId="104" xr:uid="{D129FD87-8E67-43EF-A5FB-DCF483444174}"/>
    <cellStyle name="Normal 2 3 3" xfId="117" xr:uid="{B7893897-72B4-4BDD-BE07-6CB592CE9049}"/>
    <cellStyle name="Normal 2 3 4" xfId="87" xr:uid="{7DE0F610-37B0-48FB-A8A9-415D8E5246BB}"/>
    <cellStyle name="Normal 2 4" xfId="30" xr:uid="{AA406A51-CE08-4927-A0FE-2B31AEE716FF}"/>
    <cellStyle name="Normal 2 5" xfId="31" xr:uid="{A58A69FE-5F8B-4625-8339-BA14D51C1A39}"/>
    <cellStyle name="Normal 2 5 2" xfId="49" xr:uid="{E3A41268-8C19-4686-A0DD-81396D44AEFD}"/>
    <cellStyle name="Normal 2 5 3" xfId="192" xr:uid="{D912DFA4-710A-4857-B06F-6E9510A5F331}"/>
    <cellStyle name="Normal 2 6" xfId="39" xr:uid="{98AD13B2-AAD4-499D-8D17-18233679CAD2}"/>
    <cellStyle name="Normal 2 7" xfId="40" xr:uid="{E3BD2383-0525-4C84-AC96-C286CD49CFD3}"/>
    <cellStyle name="Normal 2 8" xfId="28" xr:uid="{487FA69A-CB20-474C-A305-F060055E9346}"/>
    <cellStyle name="Normal 2 9" xfId="53" xr:uid="{288A6D4B-7531-4901-ADA2-B5BBFF7F13F7}"/>
    <cellStyle name="Normal 20" xfId="154" xr:uid="{9F26CD03-F96D-4D66-8698-B1D5B863C979}"/>
    <cellStyle name="Normal 21" xfId="162" xr:uid="{D8E03670-876D-4263-AC84-099C55596839}"/>
    <cellStyle name="Normal 22" xfId="163" xr:uid="{37D7F07D-6F30-4EA6-A650-4FE8A1A3B7F8}"/>
    <cellStyle name="Normal 23" xfId="147" xr:uid="{59705872-8302-456F-95CC-72398D871005}"/>
    <cellStyle name="Normal 24" xfId="135" xr:uid="{995678C3-4338-432F-9ADA-5852DEA2AE9F}"/>
    <cellStyle name="Normal 25" xfId="141" xr:uid="{86E03BAB-4EBA-4886-A97B-901DDDF00868}"/>
    <cellStyle name="Normal 26" xfId="143" xr:uid="{7BB169E4-AF6D-4B37-8B82-BA1B5014935C}"/>
    <cellStyle name="Normal 27" xfId="153" xr:uid="{39938DB0-DEF5-4D1E-AED9-257CCE823CBC}"/>
    <cellStyle name="Normal 28" xfId="152" xr:uid="{29AAE3A0-0530-4EE0-BB26-41B54B143C0B}"/>
    <cellStyle name="Normal 29" xfId="151" xr:uid="{5DAF400F-C0C3-4B70-9310-7B8B585CCA17}"/>
    <cellStyle name="Normal 3" xfId="16" xr:uid="{00000000-0005-0000-0000-000010000000}"/>
    <cellStyle name="Normal 3 2" xfId="42" xr:uid="{52996DA4-F468-495E-BCFA-04FF7E6CDCF6}"/>
    <cellStyle name="Normal 3 2 2" xfId="90" xr:uid="{E70533C1-BEDB-40DB-BD87-3434A43F7C22}"/>
    <cellStyle name="Normal 3 2 2 2" xfId="17" xr:uid="{00000000-0005-0000-0000-000011000000}"/>
    <cellStyle name="Normal 3 2 3" xfId="205" xr:uid="{DBA0E528-5EC9-407A-83CD-0A0D26AEA81F}"/>
    <cellStyle name="Normal 3 3" xfId="77" xr:uid="{24528ADF-9885-4558-B7CC-3E051C8AAE03}"/>
    <cellStyle name="Normal 3 4" xfId="186" xr:uid="{BC76B340-0635-49B7-BA14-985F205A101C}"/>
    <cellStyle name="Normal 30" xfId="124" xr:uid="{3B90A903-75D7-4DDC-8D1A-659E322C87B5}"/>
    <cellStyle name="Normal 31" xfId="165" xr:uid="{7F60EEC3-A9FA-4F99-A489-8159E64660E4}"/>
    <cellStyle name="Normal 32" xfId="160" xr:uid="{524FE137-8C27-4C05-BDF9-0370A8EB3651}"/>
    <cellStyle name="Normal 33" xfId="144" xr:uid="{1DB713AD-1C4E-4D52-A612-6BCC4D14AD28}"/>
    <cellStyle name="Normal 34" xfId="166" xr:uid="{6C3AAE17-0701-4212-B0C1-0B239BD18D37}"/>
    <cellStyle name="Normal 35" xfId="172" xr:uid="{D2F4EA3E-F34A-4055-82A5-C806E169858D}"/>
    <cellStyle name="Normal 36" xfId="176" xr:uid="{53D8A16C-4456-4E38-B660-409DB3B62B82}"/>
    <cellStyle name="Normal 37" xfId="173" xr:uid="{733D935C-AB3A-42EE-B7DC-5D244D29D55D}"/>
    <cellStyle name="Normal 38" xfId="177" xr:uid="{CB1B3D9D-37EC-4B1B-9BED-2B23988B39DE}"/>
    <cellStyle name="Normal 39" xfId="168" xr:uid="{711E2A76-713D-42F7-9698-9D1FF71BD021}"/>
    <cellStyle name="Normal 4" xfId="18" xr:uid="{00000000-0005-0000-0000-000012000000}"/>
    <cellStyle name="Normal 4 2" xfId="33" xr:uid="{DAE97E43-A7FE-45A5-98FA-2B3B5AC27446}"/>
    <cellStyle name="Normal 4 3" xfId="100" xr:uid="{7B6810E8-373F-48CD-81D9-FC4CB8946565}"/>
    <cellStyle name="Normal 4 4" xfId="78" xr:uid="{BC8EE7FB-FD81-470C-AEBD-274DF6B89655}"/>
    <cellStyle name="Normal 40" xfId="175" xr:uid="{B88F0504-9207-4856-9B5E-12D303A4EE60}"/>
    <cellStyle name="Normal 41" xfId="167" xr:uid="{5CC37C78-DC4B-45B6-89E4-73E48B4C75CB}"/>
    <cellStyle name="Normal 42" xfId="170" xr:uid="{C236BEAE-718F-4889-9FC3-8F5D90054AF4}"/>
    <cellStyle name="Normal 43" xfId="171" xr:uid="{B8864A44-9D34-4E9E-BF1A-01B0272384DC}"/>
    <cellStyle name="Normal 44" xfId="179" xr:uid="{18FA95AD-5316-4C8A-9E55-E017F6707795}"/>
    <cellStyle name="Normal 45" xfId="180" xr:uid="{CF792129-C068-4E15-9454-C581083A75F0}"/>
    <cellStyle name="Normal 46" xfId="178" xr:uid="{741E2D7F-23DF-475D-AAD2-78B511038E01}"/>
    <cellStyle name="Normal 47" xfId="181" xr:uid="{F0593B01-3673-425B-BFB7-C01A893B9044}"/>
    <cellStyle name="Normal 48" xfId="189" xr:uid="{B3FFCC3E-EEE3-4C44-A0D9-BB1C23445612}"/>
    <cellStyle name="Normal 49" xfId="195" xr:uid="{F5BBFEBF-2C25-4DBE-B5E0-D321E949A4A8}"/>
    <cellStyle name="Normal 5" xfId="20" xr:uid="{7D7542CA-535C-46F9-8E89-68765DB1B1CD}"/>
    <cellStyle name="Normal 5 2" xfId="79" xr:uid="{49E1D6E6-A30C-4B4C-B6E5-524BEEB8BB46}"/>
    <cellStyle name="Normal 5 3" xfId="210" xr:uid="{D0776DB8-580D-4DAF-89C9-AC77E658FC07}"/>
    <cellStyle name="Normal 50" xfId="196" xr:uid="{D2421675-CAC8-4494-9FF2-D5763F80A7F6}"/>
    <cellStyle name="Normal 51" xfId="182" xr:uid="{92B70AF3-2634-4A97-A247-3ACA42E3D7AD}"/>
    <cellStyle name="Normal 52" xfId="185" xr:uid="{742D1551-B85A-49CA-82E5-B439C2002631}"/>
    <cellStyle name="Normal 53" xfId="197" xr:uid="{62F6FB9C-14EB-4687-9D5B-0145DC9E20F3}"/>
    <cellStyle name="Normal 54" xfId="203" xr:uid="{80E0C546-29E0-41B1-BE7A-77E0E489A0DB}"/>
    <cellStyle name="Normal 55" xfId="207" xr:uid="{0F2DFD86-B157-4893-9569-F66D2D2A6A8F}"/>
    <cellStyle name="Normal 56" xfId="200" xr:uid="{CF502FA1-9803-4117-9909-319716984603}"/>
    <cellStyle name="Normal 57" xfId="199" xr:uid="{D72FD349-F06D-4223-8550-C6FBB9AF2F31}"/>
    <cellStyle name="Normal 58" xfId="208" xr:uid="{AB62F4F0-3593-486E-9515-F468621DA2BD}"/>
    <cellStyle name="Normal 59" xfId="214" xr:uid="{D5230905-4AC1-41A1-BC84-25D7B0EC7148}"/>
    <cellStyle name="Normal 6" xfId="26" xr:uid="{1F5F1D09-28F1-494C-B1CC-19922EDC64AB}"/>
    <cellStyle name="Normal 6 2" xfId="52" xr:uid="{D4D53DF8-2923-417E-BCBC-E85053D181DC}"/>
    <cellStyle name="Normal 6 3" xfId="80" xr:uid="{84C11F1C-8CE2-4BB7-9C83-60C2AE555554}"/>
    <cellStyle name="Normal 60" xfId="220" xr:uid="{09976105-D55C-4F0C-9DB6-270F2ED84CB6}"/>
    <cellStyle name="Normal 61" xfId="224" xr:uid="{F44D0D84-F35D-4C63-BAB0-5BD96D2CA3D1}"/>
    <cellStyle name="Normal 62" xfId="221" xr:uid="{EF80C362-51BF-4511-9385-296F8E10A05F}"/>
    <cellStyle name="Normal 63" xfId="225" xr:uid="{CC9BF771-8FD7-4C17-B5F5-9E66EFA8E604}"/>
    <cellStyle name="Normal 64" xfId="216" xr:uid="{97917BCC-44B7-4F0C-88AA-A6D7F36D7F4B}"/>
    <cellStyle name="Normal 65" xfId="223" xr:uid="{A61CFBEF-3E55-4E48-9057-86293DA0906B}"/>
    <cellStyle name="Normal 66" xfId="217" xr:uid="{76414095-8F06-4613-BF0E-E6CAA5F82733}"/>
    <cellStyle name="Normal 66 2" xfId="81" xr:uid="{BBB774E5-8194-46E1-B3EC-C8A40C5BE07A}"/>
    <cellStyle name="Normal 67" xfId="219" xr:uid="{95791B76-DBCD-45EE-8272-63757F0B165A}"/>
    <cellStyle name="Normal 68" xfId="218" xr:uid="{194C43EB-1622-4F7E-A0B3-960A711AB56E}"/>
    <cellStyle name="Normal 69" xfId="215" xr:uid="{B8047A7C-E3BA-4BC9-B29D-E94EE1F397FA}"/>
    <cellStyle name="Normal 7" xfId="38" xr:uid="{14A491CF-4185-4D2D-97FF-9FA4108312B6}"/>
    <cellStyle name="Normal 7 2" xfId="93" xr:uid="{B68EED82-EE28-43BD-8C2F-4372E8D53E54}"/>
    <cellStyle name="Normal 70" xfId="226" xr:uid="{8DA678AD-CAF6-440F-A4FB-CE8C26CC8AD2}"/>
    <cellStyle name="Normal 71" xfId="227" xr:uid="{D5D0C873-A6FD-484D-9368-669025E0933A}"/>
    <cellStyle name="Normal 72" xfId="228" xr:uid="{DDDEA4C7-EC7E-45EA-9C3A-25DFE7CCEC15}"/>
    <cellStyle name="Normal 73" xfId="229" xr:uid="{D496F988-B288-4C11-8CCA-F4E95FEB5D17}"/>
    <cellStyle name="Normal 74" xfId="230" xr:uid="{919D11DD-3B9F-43A1-AB4C-2DD6EDDEBA74}"/>
    <cellStyle name="Normal 75" xfId="231" xr:uid="{01C7CE45-F393-4555-A015-5F17C51AD1BC}"/>
    <cellStyle name="Normal 76" xfId="232" xr:uid="{DA2EEB2B-1CA1-4101-A564-D13376089D08}"/>
    <cellStyle name="Normal 77" xfId="233" xr:uid="{2B11F988-2A8D-4813-AD9F-9966F50E4242}"/>
    <cellStyle name="Normal 78" xfId="234" xr:uid="{2C3D3229-00E1-47CB-9CE8-18DA88C0B4C8}"/>
    <cellStyle name="Normal 79" xfId="235" xr:uid="{747D3E21-395B-4FF0-A868-380BB0EC02C0}"/>
    <cellStyle name="Normal 8" xfId="37" xr:uid="{9E789685-3731-45E7-9193-025A4A7D252D}"/>
    <cellStyle name="Normal 8 2" xfId="95" xr:uid="{5623CD61-9398-4AD9-A244-0D24A860FD9E}"/>
    <cellStyle name="Normal 80" xfId="236" xr:uid="{44EBD8E4-E95F-4A88-9DD1-7305FE40099B}"/>
    <cellStyle name="Normal 81" xfId="237" xr:uid="{B6833E55-8173-440A-90E3-B7F8371989E5}"/>
    <cellStyle name="Normal 82" xfId="238" xr:uid="{B6996AC6-9698-463C-B392-060A0CFAB8CD}"/>
    <cellStyle name="Normal 83" xfId="239" xr:uid="{3EBCFC4B-F494-4536-9E2D-0A2D2521AE81}"/>
    <cellStyle name="Normal 9" xfId="54" xr:uid="{42969C9D-C06C-4297-8CFD-10001AF90A58}"/>
    <cellStyle name="Normal 9 2" xfId="107" xr:uid="{935BF215-8B59-481D-829E-9B9C15B1054C}"/>
    <cellStyle name="Percent" xfId="19" builtinId="5"/>
    <cellStyle name="Percent 2" xfId="83" xr:uid="{736BBB00-B661-485B-94FA-77E335049D29}"/>
    <cellStyle name="Percent 2 2" xfId="101" xr:uid="{5276E66C-2FA3-41D7-812B-1436E14866A8}"/>
    <cellStyle name="Percent 2 3" xfId="139" xr:uid="{FBED45A8-59BB-42A7-9E6A-3BE3B8EBA906}"/>
    <cellStyle name="Percent 3" xfId="84" xr:uid="{DDA0BBFC-AB85-45AF-AF2F-BEFF17F35ED8}"/>
    <cellStyle name="Percent 3 2" xfId="204" xr:uid="{27D33966-1C95-4522-8F44-4AF5DD2FB921}"/>
    <cellStyle name="Percent 4" xfId="94" xr:uid="{7F7E9CCE-67A9-45E7-BC69-6B66B1872DA4}"/>
    <cellStyle name="Percent 5" xfId="111" xr:uid="{C5B1BCED-C27D-4F98-8AC6-3ECECC2EC9F5}"/>
    <cellStyle name="Percent 6" xfId="133" xr:uid="{73294EC9-5994-4166-94E0-83612F9C1F7D}"/>
    <cellStyle name="Percent 7" xfId="82" xr:uid="{3BB77A37-AA9F-4645-B6AC-82D87963747A}"/>
    <cellStyle name="จุลภาค 2" xfId="105" xr:uid="{6814A1B7-4928-4B8D-B423-6C4EDC744FE4}"/>
    <cellStyle name="ปกติ 2" xfId="114" xr:uid="{2C01AE12-93FD-48E8-B6DE-702E5B0E6DB8}"/>
    <cellStyle name="ปกติ 3" xfId="112" xr:uid="{5D53F9E1-1E9A-43AC-A8ED-631566783EEA}"/>
    <cellStyle name="ปกติ_Financial Lease1" xfId="46" xr:uid="{8CF49C86-9132-4B1A-913D-615465CAAF99}"/>
  </cellStyles>
  <dxfs count="0"/>
  <tableStyles count="0" defaultTableStyle="TableStyleMedium9" defaultPivotStyle="PivotStyleLight16"/>
  <colors>
    <mruColors>
      <color rgb="FFFFFFFF"/>
      <color rgb="FF66FF66"/>
      <color rgb="FF66FFFF"/>
      <color rgb="FFCCFF66"/>
      <color rgb="FFFFCCCC"/>
      <color rgb="FF99FF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(12)%20QUARTER%202%20(02-24)\QUARTER%202%20(24-67)\SNP%20(1634577)\SNP67Q2.xlsx" TargetMode="External"/><Relationship Id="rId1" Type="http://schemas.openxmlformats.org/officeDocument/2006/relationships/externalLinkPath" Target="/(12)%20QUARTER%202%20(02-24)/QUARTER%202%20(24-67)/SNP%20(1634577)/SNP67Q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งบดุล"/>
      <sheetName val="งบดุล 2"/>
      <sheetName val="กำไร 3เดือน"/>
      <sheetName val="กำไร 6 เดือน"/>
      <sheetName val="ส่วนผู้ถือหุ้น-รวม"/>
      <sheetName val="ส่วนผู้ถือหุ้น-เฉพาะ"/>
      <sheetName val="กระแสเงินสด"/>
      <sheetName val="Sheet1"/>
    </sheetNames>
    <sheetDataSet>
      <sheetData sheetId="0"/>
      <sheetData sheetId="1"/>
      <sheetData sheetId="2">
        <row r="1">
          <cell r="C1" t="str">
            <v>บริษัท สเปเชี่ยลตี้ เนเชอรัล โปรดักส์ จำกัด (มหาชน) และบริษัทย่อย</v>
          </cell>
        </row>
        <row r="2">
          <cell r="C2" t="str">
            <v>งบกำไรขาดทุนเบ็ดเสร็จ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M70"/>
  <sheetViews>
    <sheetView showGridLines="0" tabSelected="1" view="pageBreakPreview" zoomScaleNormal="90" zoomScaleSheetLayoutView="100" workbookViewId="0">
      <selection activeCell="A40" sqref="A40"/>
    </sheetView>
  </sheetViews>
  <sheetFormatPr defaultColWidth="9.09765625" defaultRowHeight="24" customHeight="1"/>
  <cols>
    <col min="1" max="1" width="45.59765625" style="88" customWidth="1"/>
    <col min="2" max="2" width="8.59765625" style="89" bestFit="1" customWidth="1"/>
    <col min="3" max="3" width="2.09765625" style="88" customWidth="1"/>
    <col min="4" max="4" width="13.59765625" style="88" customWidth="1"/>
    <col min="5" max="5" width="2.09765625" style="88" customWidth="1"/>
    <col min="6" max="6" width="13.59765625" style="88" customWidth="1"/>
    <col min="7" max="7" width="2.09765625" style="88" customWidth="1"/>
    <col min="8" max="8" width="13.59765625" style="88" customWidth="1"/>
    <col min="9" max="9" width="2.09765625" style="88" customWidth="1"/>
    <col min="10" max="10" width="13.59765625" style="88" customWidth="1"/>
    <col min="11" max="11" width="9.09765625" style="88"/>
    <col min="12" max="12" width="11.09765625" style="88" bestFit="1" customWidth="1"/>
    <col min="13" max="16384" width="9.09765625" style="88"/>
  </cols>
  <sheetData>
    <row r="1" spans="1:12" ht="25.4" customHeight="1">
      <c r="A1" s="226" t="s">
        <v>140</v>
      </c>
      <c r="B1" s="226"/>
      <c r="C1" s="226"/>
      <c r="D1" s="226"/>
      <c r="E1" s="226"/>
      <c r="F1" s="226"/>
      <c r="G1" s="226"/>
      <c r="H1" s="226"/>
      <c r="I1" s="226"/>
      <c r="J1" s="226"/>
    </row>
    <row r="2" spans="1:12" ht="25.4" customHeight="1">
      <c r="A2" s="226" t="s">
        <v>148</v>
      </c>
      <c r="B2" s="226"/>
      <c r="C2" s="226"/>
      <c r="D2" s="226"/>
      <c r="E2" s="226"/>
      <c r="F2" s="226"/>
      <c r="G2" s="226"/>
      <c r="H2" s="226"/>
      <c r="I2" s="226"/>
      <c r="J2" s="226"/>
    </row>
    <row r="3" spans="1:12" ht="25.4" customHeight="1">
      <c r="A3" s="226" t="s">
        <v>181</v>
      </c>
      <c r="B3" s="226"/>
      <c r="C3" s="226"/>
      <c r="D3" s="226"/>
      <c r="E3" s="226"/>
      <c r="F3" s="226"/>
      <c r="G3" s="226"/>
      <c r="H3" s="226"/>
      <c r="I3" s="226"/>
      <c r="J3" s="226"/>
    </row>
    <row r="4" spans="1:12" ht="25.4" customHeight="1">
      <c r="A4" s="227" t="s">
        <v>63</v>
      </c>
      <c r="B4" s="227"/>
      <c r="C4" s="227"/>
      <c r="D4" s="227"/>
      <c r="E4" s="227"/>
      <c r="F4" s="227"/>
      <c r="G4" s="227"/>
      <c r="H4" s="227"/>
      <c r="I4" s="227"/>
      <c r="J4" s="227"/>
    </row>
    <row r="5" spans="1:12" ht="9" customHeight="1"/>
    <row r="6" spans="1:12" ht="20.149999999999999" customHeight="1">
      <c r="B6" s="90" t="s">
        <v>31</v>
      </c>
      <c r="C6" s="90"/>
      <c r="D6" s="225" t="s">
        <v>0</v>
      </c>
      <c r="E6" s="225"/>
      <c r="F6" s="225"/>
      <c r="G6" s="225"/>
      <c r="H6" s="225" t="s">
        <v>29</v>
      </c>
      <c r="I6" s="225"/>
      <c r="J6" s="225"/>
    </row>
    <row r="7" spans="1:12" ht="20.149999999999999" customHeight="1">
      <c r="C7" s="89"/>
      <c r="D7" s="90" t="s">
        <v>35</v>
      </c>
      <c r="E7" s="91"/>
      <c r="F7" s="90" t="s">
        <v>35</v>
      </c>
      <c r="H7" s="90" t="s">
        <v>35</v>
      </c>
      <c r="I7" s="91"/>
      <c r="J7" s="90" t="s">
        <v>35</v>
      </c>
    </row>
    <row r="8" spans="1:12" ht="20.149999999999999" customHeight="1">
      <c r="C8" s="89"/>
      <c r="D8" s="90" t="s">
        <v>182</v>
      </c>
      <c r="E8" s="91"/>
      <c r="F8" s="90" t="s">
        <v>36</v>
      </c>
      <c r="H8" s="90" t="s">
        <v>182</v>
      </c>
      <c r="I8" s="91"/>
      <c r="J8" s="90" t="s">
        <v>36</v>
      </c>
    </row>
    <row r="9" spans="1:12" ht="20.149999999999999" customHeight="1">
      <c r="C9" s="89"/>
      <c r="D9" s="92">
        <v>2568</v>
      </c>
      <c r="E9" s="91"/>
      <c r="F9" s="92">
        <v>2567</v>
      </c>
      <c r="H9" s="92">
        <v>2568</v>
      </c>
      <c r="I9" s="91"/>
      <c r="J9" s="92">
        <v>2567</v>
      </c>
    </row>
    <row r="10" spans="1:12" ht="20.149999999999999" customHeight="1">
      <c r="B10" s="90"/>
      <c r="C10" s="225" t="s">
        <v>104</v>
      </c>
      <c r="D10" s="225"/>
      <c r="E10" s="225"/>
      <c r="F10" s="90"/>
      <c r="G10" s="225" t="s">
        <v>104</v>
      </c>
      <c r="H10" s="225"/>
      <c r="I10" s="225"/>
      <c r="J10" s="90"/>
    </row>
    <row r="11" spans="1:12" ht="20.149999999999999" customHeight="1">
      <c r="A11" s="90" t="s">
        <v>1</v>
      </c>
      <c r="B11" s="90"/>
      <c r="C11" s="90"/>
    </row>
    <row r="12" spans="1:12" ht="20.149999999999999" customHeight="1">
      <c r="A12" s="88" t="s">
        <v>2</v>
      </c>
      <c r="C12" s="89"/>
      <c r="D12" s="1"/>
      <c r="E12" s="1"/>
      <c r="F12" s="1"/>
      <c r="G12" s="1"/>
      <c r="H12" s="1"/>
      <c r="I12" s="1"/>
      <c r="J12" s="1"/>
    </row>
    <row r="13" spans="1:12" ht="20.149999999999999" customHeight="1">
      <c r="A13" s="93" t="s">
        <v>18</v>
      </c>
      <c r="B13" s="89">
        <v>6</v>
      </c>
      <c r="C13" s="89"/>
      <c r="D13" s="2">
        <v>418057429</v>
      </c>
      <c r="E13" s="24"/>
      <c r="F13" s="2">
        <v>500522416</v>
      </c>
      <c r="G13" s="24"/>
      <c r="H13" s="2">
        <v>355000595</v>
      </c>
      <c r="I13" s="24"/>
      <c r="J13" s="2">
        <v>428422535</v>
      </c>
      <c r="L13" s="2"/>
    </row>
    <row r="14" spans="1:12" ht="19.5" customHeight="1">
      <c r="A14" s="93" t="s">
        <v>67</v>
      </c>
      <c r="B14" s="89">
        <v>7</v>
      </c>
      <c r="C14" s="89"/>
      <c r="D14" s="2">
        <v>145950692</v>
      </c>
      <c r="E14" s="24"/>
      <c r="F14" s="2">
        <v>108518633</v>
      </c>
      <c r="G14" s="24"/>
      <c r="H14" s="2">
        <v>41526792</v>
      </c>
      <c r="I14" s="24"/>
      <c r="J14" s="2">
        <v>27250128</v>
      </c>
      <c r="L14" s="2"/>
    </row>
    <row r="15" spans="1:12" ht="20.149999999999999" customHeight="1">
      <c r="A15" s="93" t="s">
        <v>167</v>
      </c>
      <c r="B15" s="89">
        <v>4.3</v>
      </c>
      <c r="C15" s="89"/>
      <c r="D15" s="17">
        <v>0</v>
      </c>
      <c r="E15" s="17"/>
      <c r="F15" s="17">
        <v>0</v>
      </c>
      <c r="G15" s="24"/>
      <c r="H15" s="2">
        <v>130000000</v>
      </c>
      <c r="I15" s="24"/>
      <c r="J15" s="2">
        <v>130000000</v>
      </c>
      <c r="L15" s="2"/>
    </row>
    <row r="16" spans="1:12" ht="20.149999999999999" customHeight="1">
      <c r="A16" s="93" t="s">
        <v>48</v>
      </c>
      <c r="B16" s="89">
        <v>8</v>
      </c>
      <c r="C16" s="89"/>
      <c r="D16" s="2">
        <v>133654764</v>
      </c>
      <c r="E16" s="24"/>
      <c r="F16" s="2">
        <v>112358656</v>
      </c>
      <c r="G16" s="24"/>
      <c r="H16" s="2">
        <v>51365041</v>
      </c>
      <c r="I16" s="24"/>
      <c r="J16" s="2">
        <v>46930375</v>
      </c>
      <c r="L16" s="2"/>
    </row>
    <row r="17" spans="1:13" ht="20.149999999999999" customHeight="1">
      <c r="A17" s="93" t="s">
        <v>119</v>
      </c>
      <c r="B17" s="172">
        <v>16</v>
      </c>
      <c r="C17" s="89"/>
      <c r="D17" s="2">
        <v>44245218</v>
      </c>
      <c r="E17" s="24"/>
      <c r="F17" s="2">
        <v>4141727</v>
      </c>
      <c r="G17" s="24"/>
      <c r="H17" s="2">
        <v>40070057</v>
      </c>
      <c r="I17" s="24"/>
      <c r="J17" s="17" t="s">
        <v>126</v>
      </c>
      <c r="K17" s="94"/>
      <c r="L17" s="2"/>
    </row>
    <row r="18" spans="1:13" ht="20.149999999999999" customHeight="1">
      <c r="A18" s="93" t="s">
        <v>3</v>
      </c>
      <c r="C18" s="89"/>
      <c r="D18" s="2">
        <v>146700</v>
      </c>
      <c r="E18" s="24"/>
      <c r="F18" s="2">
        <v>146700</v>
      </c>
      <c r="G18" s="24"/>
      <c r="H18" s="17">
        <v>0</v>
      </c>
      <c r="I18" s="24"/>
      <c r="J18" s="8" t="s">
        <v>126</v>
      </c>
      <c r="L18" s="2"/>
      <c r="M18" s="94"/>
    </row>
    <row r="19" spans="1:13" ht="20.149999999999999" customHeight="1">
      <c r="A19" s="95" t="s">
        <v>19</v>
      </c>
      <c r="C19" s="89"/>
      <c r="D19" s="10">
        <f>SUM(D13:D18)</f>
        <v>742054803</v>
      </c>
      <c r="E19" s="25"/>
      <c r="F19" s="10">
        <f>SUM(F13:F18)</f>
        <v>725688132</v>
      </c>
      <c r="G19" s="25"/>
      <c r="H19" s="10">
        <f>SUM(H13:H18)</f>
        <v>617962485</v>
      </c>
      <c r="I19" s="25"/>
      <c r="J19" s="10">
        <f>SUM(J13:J18)</f>
        <v>632603038</v>
      </c>
      <c r="L19" s="2"/>
    </row>
    <row r="20" spans="1:13" ht="20.149999999999999" customHeight="1">
      <c r="C20" s="89"/>
      <c r="D20" s="25"/>
      <c r="E20" s="25"/>
      <c r="F20" s="25"/>
      <c r="G20" s="25"/>
      <c r="H20" s="25"/>
      <c r="I20" s="25"/>
      <c r="J20" s="25"/>
    </row>
    <row r="21" spans="1:13" ht="20.149999999999999" customHeight="1">
      <c r="A21" s="88" t="s">
        <v>20</v>
      </c>
      <c r="C21" s="89"/>
      <c r="D21" s="1"/>
      <c r="E21" s="1"/>
      <c r="F21" s="1"/>
      <c r="G21" s="96"/>
      <c r="H21" s="1"/>
      <c r="I21" s="96"/>
      <c r="J21" s="1"/>
    </row>
    <row r="22" spans="1:13" ht="20.149999999999999" customHeight="1">
      <c r="A22" s="93" t="s">
        <v>32</v>
      </c>
      <c r="B22" s="89">
        <v>4.0999999999999996</v>
      </c>
      <c r="C22" s="89"/>
      <c r="D22" s="17">
        <v>0</v>
      </c>
      <c r="E22" s="97"/>
      <c r="F22" s="17" t="s">
        <v>126</v>
      </c>
      <c r="G22" s="27"/>
      <c r="H22" s="2">
        <v>192990951</v>
      </c>
      <c r="I22" s="24"/>
      <c r="J22" s="2">
        <v>192990951</v>
      </c>
      <c r="L22" s="2"/>
    </row>
    <row r="23" spans="1:13" ht="20.149999999999999" customHeight="1">
      <c r="A23" s="93" t="s">
        <v>105</v>
      </c>
      <c r="B23" s="89">
        <v>4.2</v>
      </c>
      <c r="C23" s="89"/>
      <c r="D23" s="2">
        <v>3174375</v>
      </c>
      <c r="E23" s="26"/>
      <c r="F23" s="2">
        <v>3088538</v>
      </c>
      <c r="G23" s="27"/>
      <c r="H23" s="17">
        <v>0</v>
      </c>
      <c r="I23" s="24"/>
      <c r="J23" s="17" t="s">
        <v>126</v>
      </c>
      <c r="K23" s="94"/>
      <c r="L23" s="2"/>
    </row>
    <row r="24" spans="1:13" ht="20.149999999999999" customHeight="1">
      <c r="A24" s="93" t="s">
        <v>72</v>
      </c>
      <c r="B24" s="89">
        <v>9</v>
      </c>
      <c r="C24" s="89"/>
      <c r="D24" s="2">
        <v>231397511</v>
      </c>
      <c r="E24" s="97"/>
      <c r="F24" s="2">
        <v>237170911</v>
      </c>
      <c r="G24" s="27"/>
      <c r="H24" s="2">
        <v>43079998</v>
      </c>
      <c r="I24" s="27"/>
      <c r="J24" s="2">
        <v>46203817</v>
      </c>
      <c r="L24" s="2"/>
    </row>
    <row r="25" spans="1:13" ht="20.149999999999999" customHeight="1">
      <c r="A25" s="93" t="s">
        <v>98</v>
      </c>
      <c r="B25" s="172"/>
      <c r="C25" s="89"/>
      <c r="D25" s="2">
        <v>6713676</v>
      </c>
      <c r="E25" s="97"/>
      <c r="F25" s="2">
        <v>7603555</v>
      </c>
      <c r="G25" s="27"/>
      <c r="H25" s="2">
        <v>3574514</v>
      </c>
      <c r="I25" s="27"/>
      <c r="J25" s="2">
        <v>4016402</v>
      </c>
      <c r="L25" s="2"/>
    </row>
    <row r="26" spans="1:13" ht="20.149999999999999" customHeight="1">
      <c r="A26" s="93" t="s">
        <v>122</v>
      </c>
      <c r="B26" s="172"/>
      <c r="C26" s="89"/>
      <c r="D26" s="45">
        <v>5824649</v>
      </c>
      <c r="E26" s="97"/>
      <c r="F26" s="2">
        <v>6134621</v>
      </c>
      <c r="G26" s="27"/>
      <c r="H26" s="2">
        <v>4048473</v>
      </c>
      <c r="I26" s="27"/>
      <c r="J26" s="2">
        <v>4084638</v>
      </c>
      <c r="L26" s="2"/>
    </row>
    <row r="27" spans="1:13" ht="20.149999999999999" customHeight="1">
      <c r="A27" s="93" t="s">
        <v>47</v>
      </c>
      <c r="C27" s="89"/>
      <c r="D27" s="2">
        <v>4468486</v>
      </c>
      <c r="E27" s="97"/>
      <c r="F27" s="2">
        <v>4757311</v>
      </c>
      <c r="G27" s="27"/>
      <c r="H27" s="2">
        <v>1089872</v>
      </c>
      <c r="I27" s="27"/>
      <c r="J27" s="2">
        <v>1368595</v>
      </c>
      <c r="K27" s="94"/>
      <c r="L27" s="2"/>
      <c r="M27" s="94"/>
    </row>
    <row r="28" spans="1:13" ht="20.149999999999999" customHeight="1">
      <c r="A28" s="93" t="s">
        <v>25</v>
      </c>
      <c r="C28" s="89"/>
      <c r="D28" s="45">
        <v>3141668</v>
      </c>
      <c r="E28" s="97"/>
      <c r="F28" s="2">
        <v>3257682</v>
      </c>
      <c r="G28" s="27"/>
      <c r="H28" s="2">
        <v>1709153</v>
      </c>
      <c r="I28" s="27"/>
      <c r="J28" s="2">
        <v>17153</v>
      </c>
      <c r="K28" s="98"/>
      <c r="L28" s="2"/>
    </row>
    <row r="29" spans="1:13" ht="20.149999999999999" customHeight="1">
      <c r="A29" s="95" t="s">
        <v>21</v>
      </c>
      <c r="C29" s="89"/>
      <c r="D29" s="10">
        <f>SUM(D22:D28)</f>
        <v>254720365</v>
      </c>
      <c r="E29" s="97"/>
      <c r="F29" s="10">
        <f>SUM(F22:F28)</f>
        <v>262012618</v>
      </c>
      <c r="G29" s="97"/>
      <c r="H29" s="10">
        <f>SUM(H22:H28)</f>
        <v>246492961</v>
      </c>
      <c r="I29" s="97"/>
      <c r="J29" s="10">
        <f>SUM(J22:J28)</f>
        <v>248681556</v>
      </c>
      <c r="L29" s="2"/>
    </row>
    <row r="30" spans="1:13" ht="20.149999999999999" customHeight="1" thickBot="1">
      <c r="A30" s="91" t="s">
        <v>4</v>
      </c>
      <c r="B30" s="90"/>
      <c r="C30" s="90"/>
      <c r="D30" s="4">
        <f>D19+D29</f>
        <v>996775168</v>
      </c>
      <c r="E30" s="97"/>
      <c r="F30" s="4">
        <f>F19+F29</f>
        <v>987700750</v>
      </c>
      <c r="G30" s="97"/>
      <c r="H30" s="4">
        <f>H19+H29</f>
        <v>864455446</v>
      </c>
      <c r="I30" s="97"/>
      <c r="J30" s="4">
        <f>J19+J29</f>
        <v>881284594</v>
      </c>
      <c r="L30" s="2"/>
    </row>
    <row r="31" spans="1:13" ht="20.149999999999999" customHeight="1" thickTop="1">
      <c r="A31" s="91"/>
      <c r="B31" s="90"/>
      <c r="C31" s="90"/>
      <c r="D31" s="2"/>
      <c r="E31" s="97"/>
      <c r="F31" s="2"/>
      <c r="G31" s="97"/>
      <c r="H31" s="2"/>
      <c r="I31" s="97"/>
      <c r="J31" s="2"/>
    </row>
    <row r="32" spans="1:13" ht="20.149999999999999" customHeight="1">
      <c r="A32" s="91"/>
      <c r="B32" s="90"/>
      <c r="C32" s="90"/>
      <c r="D32" s="2"/>
      <c r="E32" s="97"/>
      <c r="F32" s="2"/>
      <c r="G32" s="97"/>
      <c r="H32" s="2"/>
      <c r="I32" s="97"/>
      <c r="J32" s="2"/>
    </row>
    <row r="33" spans="1:10" ht="20.149999999999999" customHeight="1">
      <c r="A33" s="91"/>
      <c r="B33" s="90"/>
      <c r="C33" s="90"/>
      <c r="D33" s="2"/>
      <c r="E33" s="97"/>
      <c r="F33" s="2"/>
      <c r="G33" s="97"/>
      <c r="H33" s="2"/>
      <c r="I33" s="97"/>
      <c r="J33" s="2"/>
    </row>
    <row r="34" spans="1:10" ht="20.149999999999999" customHeight="1">
      <c r="A34" s="91"/>
      <c r="B34" s="90"/>
      <c r="C34" s="90"/>
      <c r="D34" s="2"/>
      <c r="E34" s="97"/>
      <c r="F34" s="2"/>
      <c r="G34" s="97"/>
      <c r="H34" s="2"/>
      <c r="I34" s="97"/>
      <c r="J34" s="2"/>
    </row>
    <row r="35" spans="1:10" ht="20.149999999999999" customHeight="1">
      <c r="A35" s="91"/>
      <c r="B35" s="90"/>
      <c r="C35" s="90"/>
      <c r="D35" s="81"/>
      <c r="E35" s="97"/>
      <c r="F35" s="81"/>
      <c r="G35" s="97"/>
      <c r="H35" s="2"/>
      <c r="I35" s="97"/>
      <c r="J35" s="2"/>
    </row>
    <row r="36" spans="1:10" ht="20.149999999999999" customHeight="1">
      <c r="A36" s="91"/>
      <c r="B36" s="90"/>
      <c r="C36" s="90"/>
      <c r="D36" s="2"/>
      <c r="E36" s="97"/>
      <c r="F36" s="2"/>
      <c r="G36" s="97"/>
      <c r="H36" s="2"/>
      <c r="I36" s="97"/>
      <c r="J36" s="2"/>
    </row>
    <row r="37" spans="1:10" ht="20.149999999999999" customHeight="1">
      <c r="E37" s="99"/>
      <c r="F37" s="99"/>
      <c r="G37" s="99"/>
      <c r="H37" s="99"/>
      <c r="I37" s="99"/>
      <c r="J37" s="99"/>
    </row>
    <row r="38" spans="1:10" ht="20.149999999999999" customHeight="1">
      <c r="E38" s="99"/>
      <c r="F38" s="99"/>
      <c r="G38" s="99"/>
      <c r="H38" s="99"/>
      <c r="I38" s="99"/>
      <c r="J38" s="99"/>
    </row>
    <row r="39" spans="1:10" ht="20.149999999999999" customHeight="1">
      <c r="E39" s="99"/>
      <c r="F39" s="99"/>
      <c r="G39" s="99"/>
      <c r="H39" s="99"/>
      <c r="I39" s="99"/>
      <c r="J39" s="99"/>
    </row>
    <row r="40" spans="1:10" ht="20.149999999999999" customHeight="1">
      <c r="E40" s="99"/>
      <c r="F40" s="99"/>
      <c r="G40" s="99"/>
      <c r="H40" s="99"/>
      <c r="I40" s="99"/>
      <c r="J40" s="99"/>
    </row>
    <row r="41" spans="1:10" ht="20.149999999999999" customHeight="1">
      <c r="E41" s="99"/>
      <c r="F41" s="99"/>
      <c r="G41" s="99"/>
      <c r="H41" s="99"/>
      <c r="I41" s="99"/>
      <c r="J41" s="99"/>
    </row>
    <row r="42" spans="1:10" ht="20.149999999999999" customHeight="1">
      <c r="E42" s="99"/>
      <c r="F42" s="99"/>
      <c r="G42" s="99"/>
      <c r="H42" s="99"/>
      <c r="I42" s="99"/>
      <c r="J42" s="99"/>
    </row>
    <row r="43" spans="1:10" ht="20.149999999999999" customHeight="1">
      <c r="E43" s="99"/>
      <c r="F43" s="99"/>
      <c r="G43" s="99"/>
      <c r="H43" s="99"/>
      <c r="I43" s="99"/>
      <c r="J43" s="99"/>
    </row>
    <row r="44" spans="1:10" ht="20.149999999999999" customHeight="1">
      <c r="E44" s="99"/>
      <c r="F44" s="99"/>
      <c r="G44" s="99"/>
      <c r="H44" s="99"/>
      <c r="I44" s="99"/>
      <c r="J44" s="99"/>
    </row>
    <row r="45" spans="1:10" ht="20.149999999999999" customHeight="1">
      <c r="A45" s="100" t="s">
        <v>142</v>
      </c>
      <c r="E45" s="99"/>
      <c r="F45" s="99"/>
      <c r="G45" s="99"/>
      <c r="H45" s="99"/>
      <c r="I45" s="99"/>
      <c r="J45" s="99"/>
    </row>
    <row r="46" spans="1:10" ht="24" customHeight="1">
      <c r="E46" s="99"/>
      <c r="F46" s="99"/>
      <c r="G46" s="99"/>
      <c r="H46" s="99"/>
      <c r="I46" s="99"/>
      <c r="J46" s="99"/>
    </row>
    <row r="47" spans="1:10" ht="24" customHeight="1">
      <c r="B47" s="88"/>
      <c r="E47" s="99"/>
      <c r="F47" s="99"/>
      <c r="G47" s="99"/>
      <c r="H47" s="99"/>
      <c r="I47" s="99"/>
      <c r="J47" s="99"/>
    </row>
    <row r="48" spans="1:10" ht="24" customHeight="1">
      <c r="B48" s="88"/>
      <c r="E48" s="99"/>
      <c r="F48" s="99"/>
      <c r="G48" s="99"/>
      <c r="H48" s="99"/>
      <c r="I48" s="99"/>
      <c r="J48" s="99"/>
    </row>
    <row r="49" spans="2:10" ht="24" customHeight="1">
      <c r="B49" s="88"/>
      <c r="E49" s="99"/>
      <c r="F49" s="99"/>
      <c r="G49" s="99"/>
      <c r="H49" s="99"/>
      <c r="I49" s="99"/>
      <c r="J49" s="99"/>
    </row>
    <row r="50" spans="2:10" ht="24" customHeight="1">
      <c r="B50" s="88"/>
      <c r="E50" s="99"/>
      <c r="F50" s="99"/>
      <c r="G50" s="99"/>
      <c r="H50" s="99"/>
      <c r="I50" s="99"/>
      <c r="J50" s="99"/>
    </row>
    <row r="51" spans="2:10" ht="24" customHeight="1">
      <c r="B51" s="88"/>
      <c r="E51" s="99"/>
      <c r="F51" s="99"/>
      <c r="G51" s="99"/>
      <c r="H51" s="99"/>
      <c r="I51" s="99"/>
      <c r="J51" s="99"/>
    </row>
    <row r="52" spans="2:10" ht="24" customHeight="1">
      <c r="B52" s="88"/>
      <c r="E52" s="99"/>
      <c r="F52" s="99"/>
      <c r="G52" s="99"/>
      <c r="H52" s="99"/>
      <c r="I52" s="99"/>
      <c r="J52" s="99"/>
    </row>
    <row r="53" spans="2:10" ht="24" customHeight="1">
      <c r="B53" s="88"/>
      <c r="E53" s="99"/>
      <c r="F53" s="99"/>
      <c r="G53" s="99"/>
      <c r="H53" s="99"/>
      <c r="I53" s="99"/>
      <c r="J53" s="99"/>
    </row>
    <row r="54" spans="2:10" ht="24" customHeight="1">
      <c r="B54" s="88"/>
      <c r="E54" s="99"/>
      <c r="F54" s="99"/>
      <c r="G54" s="99"/>
      <c r="H54" s="99"/>
      <c r="I54" s="99"/>
      <c r="J54" s="99"/>
    </row>
    <row r="55" spans="2:10" ht="24" customHeight="1">
      <c r="B55" s="88"/>
      <c r="E55" s="99"/>
      <c r="F55" s="99"/>
      <c r="G55" s="99"/>
      <c r="H55" s="99"/>
      <c r="I55" s="99"/>
      <c r="J55" s="99"/>
    </row>
    <row r="56" spans="2:10" ht="24" customHeight="1">
      <c r="B56" s="88"/>
      <c r="E56" s="99"/>
      <c r="F56" s="99"/>
      <c r="G56" s="99"/>
      <c r="H56" s="99"/>
      <c r="I56" s="99"/>
      <c r="J56" s="99"/>
    </row>
    <row r="57" spans="2:10" ht="24" customHeight="1">
      <c r="B57" s="88"/>
      <c r="E57" s="99"/>
      <c r="F57" s="99"/>
      <c r="G57" s="99"/>
      <c r="H57" s="99"/>
      <c r="I57" s="99"/>
      <c r="J57" s="99"/>
    </row>
    <row r="58" spans="2:10" ht="24" customHeight="1">
      <c r="B58" s="88"/>
      <c r="E58" s="99"/>
      <c r="F58" s="99"/>
      <c r="G58" s="99"/>
      <c r="H58" s="99"/>
      <c r="I58" s="99"/>
      <c r="J58" s="99"/>
    </row>
    <row r="59" spans="2:10" ht="24" customHeight="1">
      <c r="B59" s="88"/>
      <c r="E59" s="99"/>
      <c r="F59" s="99"/>
      <c r="G59" s="99"/>
      <c r="H59" s="99"/>
      <c r="I59" s="99"/>
      <c r="J59" s="99"/>
    </row>
    <row r="60" spans="2:10" ht="24" customHeight="1">
      <c r="B60" s="88"/>
      <c r="E60" s="99"/>
      <c r="F60" s="99"/>
      <c r="G60" s="99"/>
      <c r="H60" s="99"/>
      <c r="I60" s="99"/>
      <c r="J60" s="99"/>
    </row>
    <row r="61" spans="2:10" ht="24" customHeight="1">
      <c r="B61" s="88"/>
      <c r="E61" s="99"/>
      <c r="F61" s="99"/>
      <c r="G61" s="99"/>
      <c r="H61" s="99"/>
      <c r="I61" s="99"/>
      <c r="J61" s="99"/>
    </row>
    <row r="62" spans="2:10" ht="24" customHeight="1">
      <c r="B62" s="88"/>
    </row>
    <row r="66" spans="2:2" ht="24" customHeight="1">
      <c r="B66" s="101"/>
    </row>
    <row r="70" spans="2:2" ht="24" customHeight="1">
      <c r="B70" s="88"/>
    </row>
  </sheetData>
  <mergeCells count="8">
    <mergeCell ref="C10:E10"/>
    <mergeCell ref="G10:I10"/>
    <mergeCell ref="D6:G6"/>
    <mergeCell ref="H6:J6"/>
    <mergeCell ref="A1:J1"/>
    <mergeCell ref="A2:J2"/>
    <mergeCell ref="A3:J3"/>
    <mergeCell ref="A4:J4"/>
  </mergeCells>
  <pageMargins left="0.8" right="0.3" top="1" bottom="0.5" header="0.5" footer="0.3"/>
  <pageSetup paperSize="9" scale="84" fitToHeight="0" orientation="portrait" r:id="rId1"/>
  <headerFooter alignWithMargins="0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Q84"/>
  <sheetViews>
    <sheetView showGridLines="0" view="pageBreakPreview" topLeftCell="A69" zoomScaleNormal="110" zoomScaleSheetLayoutView="100" workbookViewId="0">
      <selection activeCell="B27" sqref="B27"/>
    </sheetView>
  </sheetViews>
  <sheetFormatPr defaultColWidth="9.09765625" defaultRowHeight="24" customHeight="1"/>
  <cols>
    <col min="1" max="1" width="46.3984375" style="88" customWidth="1"/>
    <col min="2" max="2" width="8" style="88" customWidth="1"/>
    <col min="3" max="3" width="2.09765625" style="88" customWidth="1"/>
    <col min="4" max="4" width="13.59765625" style="88" customWidth="1"/>
    <col min="5" max="5" width="2.09765625" style="88" customWidth="1"/>
    <col min="6" max="6" width="13.59765625" style="88" customWidth="1"/>
    <col min="7" max="7" width="2.09765625" style="88" customWidth="1"/>
    <col min="8" max="8" width="13.59765625" style="88" customWidth="1"/>
    <col min="9" max="9" width="2.09765625" style="88" customWidth="1"/>
    <col min="10" max="10" width="13.59765625" style="88" customWidth="1"/>
    <col min="11" max="11" width="9.09765625" style="88"/>
    <col min="12" max="12" width="11.09765625" style="88" bestFit="1" customWidth="1"/>
    <col min="13" max="14" width="9.09765625" style="88"/>
    <col min="15" max="15" width="10.09765625" style="88" bestFit="1" customWidth="1"/>
    <col min="16" max="16" width="12.59765625" style="88" bestFit="1" customWidth="1"/>
    <col min="17" max="17" width="11.09765625" style="88" customWidth="1"/>
    <col min="18" max="16384" width="9.09765625" style="88"/>
  </cols>
  <sheetData>
    <row r="1" spans="1:10" ht="31.4" customHeight="1">
      <c r="A1" s="228" t="str">
        <f>งบดุล!A1</f>
        <v>บริษัท สเปเชี่ยลตี้ เนเชอรัล โปรดักส์ จำกัด (มหาชน) และบริษัทย่อย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25.4" customHeight="1">
      <c r="A2" s="228" t="s">
        <v>147</v>
      </c>
      <c r="B2" s="228"/>
      <c r="C2" s="228"/>
      <c r="D2" s="228"/>
      <c r="E2" s="228"/>
      <c r="F2" s="228"/>
      <c r="G2" s="228"/>
      <c r="H2" s="228"/>
      <c r="I2" s="228"/>
      <c r="J2" s="228"/>
    </row>
    <row r="3" spans="1:10" ht="25.4" customHeight="1">
      <c r="A3" s="226" t="str">
        <f>งบดุล!A3</f>
        <v>ณ วันที่ 30 มิถุนายน 2568</v>
      </c>
      <c r="B3" s="226"/>
      <c r="C3" s="226"/>
      <c r="D3" s="226"/>
      <c r="E3" s="226"/>
      <c r="F3" s="226"/>
      <c r="G3" s="226"/>
      <c r="H3" s="226"/>
      <c r="I3" s="226"/>
      <c r="J3" s="226"/>
    </row>
    <row r="4" spans="1:10" ht="25.4" customHeight="1">
      <c r="A4" s="227" t="s">
        <v>63</v>
      </c>
      <c r="B4" s="227"/>
      <c r="C4" s="227"/>
      <c r="D4" s="227"/>
      <c r="E4" s="227"/>
      <c r="F4" s="227"/>
      <c r="G4" s="227"/>
      <c r="H4" s="227"/>
      <c r="I4" s="227"/>
      <c r="J4" s="227"/>
    </row>
    <row r="5" spans="1:10" ht="9" customHeight="1"/>
    <row r="6" spans="1:10" ht="20.149999999999999" customHeight="1">
      <c r="B6" s="90" t="s">
        <v>31</v>
      </c>
      <c r="C6" s="90"/>
      <c r="D6" s="225" t="s">
        <v>0</v>
      </c>
      <c r="E6" s="225"/>
      <c r="F6" s="225"/>
      <c r="G6" s="225"/>
      <c r="H6" s="225" t="s">
        <v>29</v>
      </c>
      <c r="I6" s="225"/>
      <c r="J6" s="225"/>
    </row>
    <row r="7" spans="1:10" ht="20.149999999999999" customHeight="1">
      <c r="B7" s="90"/>
      <c r="C7" s="90"/>
      <c r="D7" s="90" t="s">
        <v>35</v>
      </c>
      <c r="E7" s="91"/>
      <c r="F7" s="90" t="s">
        <v>35</v>
      </c>
      <c r="H7" s="90" t="s">
        <v>35</v>
      </c>
      <c r="I7" s="91"/>
      <c r="J7" s="90" t="s">
        <v>35</v>
      </c>
    </row>
    <row r="8" spans="1:10" ht="20.149999999999999" customHeight="1">
      <c r="B8" s="90"/>
      <c r="C8" s="90"/>
      <c r="D8" s="90" t="s">
        <v>182</v>
      </c>
      <c r="E8" s="91"/>
      <c r="F8" s="90" t="s">
        <v>36</v>
      </c>
      <c r="H8" s="90" t="s">
        <v>182</v>
      </c>
      <c r="I8" s="91"/>
      <c r="J8" s="90" t="s">
        <v>36</v>
      </c>
    </row>
    <row r="9" spans="1:10" ht="20.149999999999999" customHeight="1">
      <c r="B9" s="90"/>
      <c r="C9" s="90"/>
      <c r="D9" s="92">
        <v>2568</v>
      </c>
      <c r="E9" s="91"/>
      <c r="F9" s="92">
        <v>2567</v>
      </c>
      <c r="H9" s="92">
        <v>2568</v>
      </c>
      <c r="I9" s="91"/>
      <c r="J9" s="92">
        <v>2567</v>
      </c>
    </row>
    <row r="10" spans="1:10" ht="20.149999999999999" customHeight="1">
      <c r="B10" s="90"/>
      <c r="C10" s="225" t="s">
        <v>104</v>
      </c>
      <c r="D10" s="225"/>
      <c r="E10" s="225"/>
      <c r="F10" s="90"/>
      <c r="G10" s="225" t="s">
        <v>104</v>
      </c>
      <c r="H10" s="225"/>
      <c r="I10" s="225"/>
      <c r="J10" s="90"/>
    </row>
    <row r="11" spans="1:10" ht="20.149999999999999" customHeight="1">
      <c r="A11" s="90" t="s">
        <v>43</v>
      </c>
      <c r="B11" s="90"/>
      <c r="C11" s="90"/>
      <c r="D11" s="99"/>
      <c r="E11" s="99"/>
      <c r="F11" s="99"/>
      <c r="G11" s="99"/>
      <c r="H11" s="99"/>
      <c r="I11" s="99"/>
      <c r="J11" s="99"/>
    </row>
    <row r="12" spans="1:10" ht="20.149999999999999" customHeight="1">
      <c r="A12" s="88" t="s">
        <v>5</v>
      </c>
      <c r="B12" s="89"/>
      <c r="C12" s="89"/>
      <c r="D12" s="96"/>
      <c r="E12" s="96"/>
      <c r="F12" s="96"/>
      <c r="G12" s="96"/>
      <c r="H12" s="96"/>
      <c r="I12" s="96"/>
      <c r="J12" s="96"/>
    </row>
    <row r="13" spans="1:10" ht="20.149999999999999" hidden="1" customHeight="1">
      <c r="A13" s="162" t="s">
        <v>136</v>
      </c>
      <c r="B13" s="89">
        <v>12</v>
      </c>
      <c r="C13" s="89"/>
      <c r="D13" s="2">
        <v>0</v>
      </c>
      <c r="E13" s="97"/>
      <c r="F13" s="8" t="s">
        <v>126</v>
      </c>
      <c r="G13" s="97"/>
      <c r="H13" s="17">
        <v>0</v>
      </c>
      <c r="I13" s="163"/>
      <c r="J13" s="17" t="s">
        <v>126</v>
      </c>
    </row>
    <row r="14" spans="1:10" ht="20.149999999999999" customHeight="1">
      <c r="A14" s="162" t="s">
        <v>54</v>
      </c>
      <c r="B14" s="172">
        <v>10</v>
      </c>
      <c r="C14" s="89"/>
      <c r="D14" s="2">
        <v>80307027</v>
      </c>
      <c r="E14" s="97"/>
      <c r="F14" s="2">
        <v>69465663</v>
      </c>
      <c r="G14" s="97"/>
      <c r="H14" s="2">
        <v>23113145</v>
      </c>
      <c r="I14" s="163"/>
      <c r="J14" s="2">
        <v>20222631</v>
      </c>
    </row>
    <row r="15" spans="1:10" ht="20.149999999999999" hidden="1" customHeight="1">
      <c r="A15" s="162" t="s">
        <v>100</v>
      </c>
      <c r="B15" s="89"/>
      <c r="C15" s="89"/>
      <c r="D15" s="2"/>
      <c r="E15" s="97"/>
      <c r="F15" s="2"/>
      <c r="G15" s="97"/>
      <c r="H15" s="2"/>
      <c r="I15" s="164"/>
      <c r="J15" s="2"/>
    </row>
    <row r="16" spans="1:10" ht="20.149999999999999" hidden="1" customHeight="1">
      <c r="A16" s="165" t="s">
        <v>49</v>
      </c>
      <c r="B16" s="89"/>
      <c r="C16" s="89"/>
      <c r="D16" s="8"/>
      <c r="E16" s="97"/>
      <c r="F16" s="8" t="s">
        <v>126</v>
      </c>
      <c r="G16" s="97"/>
      <c r="H16" s="17"/>
      <c r="I16" s="163"/>
      <c r="J16" s="17" t="s">
        <v>126</v>
      </c>
    </row>
    <row r="17" spans="1:17" ht="20.149999999999999" customHeight="1">
      <c r="A17" s="162" t="s">
        <v>95</v>
      </c>
      <c r="B17" s="89"/>
      <c r="C17" s="89"/>
      <c r="D17" s="2"/>
      <c r="E17" s="97"/>
      <c r="F17" s="8"/>
      <c r="G17" s="97"/>
      <c r="H17" s="17"/>
      <c r="I17" s="164"/>
      <c r="J17" s="30"/>
      <c r="P17" s="58"/>
      <c r="Q17" s="58"/>
    </row>
    <row r="18" spans="1:17" ht="20.149999999999999" customHeight="1">
      <c r="A18" s="165" t="s">
        <v>49</v>
      </c>
      <c r="B18" s="172"/>
      <c r="C18" s="89"/>
      <c r="D18" s="30">
        <v>2001726</v>
      </c>
      <c r="E18" s="97"/>
      <c r="F18" s="8">
        <v>1990478</v>
      </c>
      <c r="G18" s="97"/>
      <c r="H18" s="30">
        <v>955135</v>
      </c>
      <c r="I18" s="163"/>
      <c r="J18" s="2">
        <v>923037</v>
      </c>
      <c r="O18" s="164"/>
      <c r="P18" s="58"/>
      <c r="Q18" s="58"/>
    </row>
    <row r="19" spans="1:17" ht="20.149999999999999" customHeight="1">
      <c r="A19" s="93" t="s">
        <v>81</v>
      </c>
      <c r="B19" s="89"/>
      <c r="C19" s="89"/>
      <c r="D19" s="2">
        <v>10949142</v>
      </c>
      <c r="E19" s="97"/>
      <c r="F19" s="8">
        <v>6684558</v>
      </c>
      <c r="G19" s="97"/>
      <c r="H19" s="2">
        <v>6145700</v>
      </c>
      <c r="I19" s="163"/>
      <c r="J19" s="30">
        <v>705408</v>
      </c>
      <c r="O19" s="164"/>
      <c r="P19" s="58"/>
      <c r="Q19" s="58"/>
    </row>
    <row r="20" spans="1:17" ht="20.149999999999999" customHeight="1">
      <c r="A20" s="162" t="s">
        <v>6</v>
      </c>
      <c r="B20" s="89"/>
      <c r="C20" s="89"/>
      <c r="D20" s="2">
        <v>403512</v>
      </c>
      <c r="E20" s="97"/>
      <c r="F20" s="8">
        <v>499401</v>
      </c>
      <c r="G20" s="97"/>
      <c r="H20" s="17">
        <v>0</v>
      </c>
      <c r="I20" s="163"/>
      <c r="J20" s="8" t="s">
        <v>126</v>
      </c>
      <c r="P20" s="58"/>
      <c r="Q20" s="58"/>
    </row>
    <row r="21" spans="1:17" ht="20.149999999999999" customHeight="1">
      <c r="A21" s="166" t="s">
        <v>7</v>
      </c>
      <c r="B21" s="167"/>
      <c r="C21" s="167"/>
      <c r="D21" s="10">
        <f>SUM(D13:D20)</f>
        <v>93661407</v>
      </c>
      <c r="E21" s="97"/>
      <c r="F21" s="10">
        <f>SUM(F13:F20)</f>
        <v>78640100</v>
      </c>
      <c r="G21" s="97"/>
      <c r="H21" s="10">
        <f>SUM(H13:H20)</f>
        <v>30213980</v>
      </c>
      <c r="I21" s="163" t="s">
        <v>51</v>
      </c>
      <c r="J21" s="10">
        <f>SUM(J13:J20)</f>
        <v>21851076</v>
      </c>
      <c r="P21" s="58"/>
      <c r="Q21" s="58"/>
    </row>
    <row r="22" spans="1:17" ht="20.149999999999999" customHeight="1">
      <c r="A22" s="166"/>
      <c r="B22" s="167"/>
      <c r="C22" s="167"/>
      <c r="D22" s="2"/>
      <c r="E22" s="97"/>
      <c r="F22" s="2"/>
      <c r="G22" s="97"/>
      <c r="H22" s="2"/>
      <c r="I22" s="163"/>
      <c r="J22" s="2"/>
      <c r="P22" s="94"/>
      <c r="Q22" s="58"/>
    </row>
    <row r="23" spans="1:17" ht="20.149999999999999" customHeight="1">
      <c r="A23" s="88" t="s">
        <v>24</v>
      </c>
      <c r="B23" s="167"/>
      <c r="C23" s="167"/>
      <c r="D23" s="2"/>
      <c r="E23" s="97"/>
      <c r="F23" s="2"/>
      <c r="G23" s="97"/>
      <c r="H23" s="2"/>
      <c r="I23" s="163" t="s">
        <v>51</v>
      </c>
      <c r="J23" s="2"/>
    </row>
    <row r="24" spans="1:17" ht="20.149999999999999" hidden="1" customHeight="1">
      <c r="A24" s="162" t="s">
        <v>101</v>
      </c>
      <c r="B24" s="89">
        <v>17</v>
      </c>
      <c r="C24" s="89"/>
      <c r="D24" s="17">
        <v>0</v>
      </c>
      <c r="E24" s="97"/>
      <c r="F24" s="8" t="s">
        <v>126</v>
      </c>
      <c r="G24" s="97"/>
      <c r="H24" s="17">
        <v>0</v>
      </c>
      <c r="I24" s="163"/>
      <c r="J24" s="17" t="s">
        <v>126</v>
      </c>
    </row>
    <row r="25" spans="1:17" ht="20.149999999999999" customHeight="1">
      <c r="A25" s="162" t="s">
        <v>96</v>
      </c>
      <c r="B25" s="172"/>
      <c r="C25" s="89"/>
      <c r="D25" s="8">
        <v>1746921</v>
      </c>
      <c r="E25" s="97"/>
      <c r="F25" s="8">
        <v>2736829</v>
      </c>
      <c r="G25" s="97"/>
      <c r="H25" s="8">
        <v>847371</v>
      </c>
      <c r="I25" s="163"/>
      <c r="J25" s="8">
        <v>1333100</v>
      </c>
    </row>
    <row r="26" spans="1:17" ht="20.149999999999999" customHeight="1">
      <c r="A26" s="162" t="s">
        <v>53</v>
      </c>
      <c r="B26" s="89"/>
      <c r="C26" s="89"/>
      <c r="D26" s="17"/>
      <c r="E26" s="97"/>
      <c r="F26" s="17"/>
      <c r="G26" s="97"/>
      <c r="H26" s="8"/>
      <c r="I26" s="163"/>
      <c r="J26" s="17"/>
    </row>
    <row r="27" spans="1:17" ht="20.149999999999999" customHeight="1">
      <c r="A27" s="165" t="s">
        <v>93</v>
      </c>
      <c r="B27" s="172">
        <v>11</v>
      </c>
      <c r="C27" s="89"/>
      <c r="D27" s="2">
        <v>10014755</v>
      </c>
      <c r="E27" s="97"/>
      <c r="F27" s="2">
        <v>9501908</v>
      </c>
      <c r="G27" s="97"/>
      <c r="H27" s="8">
        <v>3728500</v>
      </c>
      <c r="I27" s="163"/>
      <c r="J27" s="2">
        <v>3766416</v>
      </c>
    </row>
    <row r="28" spans="1:17" ht="20.149999999999999" customHeight="1">
      <c r="A28" s="162" t="s">
        <v>165</v>
      </c>
      <c r="B28" s="89"/>
      <c r="C28" s="89"/>
      <c r="D28" s="8">
        <v>149310</v>
      </c>
      <c r="E28" s="97"/>
      <c r="F28" s="2">
        <v>144117</v>
      </c>
      <c r="G28" s="97"/>
      <c r="H28" s="17">
        <v>0</v>
      </c>
      <c r="I28" s="163"/>
      <c r="J28" s="17" t="s">
        <v>126</v>
      </c>
    </row>
    <row r="29" spans="1:17" ht="20.149999999999999" customHeight="1">
      <c r="A29" s="166" t="s">
        <v>22</v>
      </c>
      <c r="B29" s="167"/>
      <c r="C29" s="167"/>
      <c r="D29" s="10">
        <f>SUM(D24:D28)</f>
        <v>11910986</v>
      </c>
      <c r="E29" s="97"/>
      <c r="F29" s="10">
        <f>SUM(F24:F28)</f>
        <v>12382854</v>
      </c>
      <c r="G29" s="97"/>
      <c r="H29" s="10">
        <f>SUM(H24:H28)</f>
        <v>4575871</v>
      </c>
      <c r="I29" s="163" t="s">
        <v>51</v>
      </c>
      <c r="J29" s="10">
        <f>SUM(J24:J28)</f>
        <v>5099516</v>
      </c>
    </row>
    <row r="30" spans="1:17" ht="20.149999999999999" customHeight="1">
      <c r="A30" s="162" t="s">
        <v>8</v>
      </c>
      <c r="B30" s="167"/>
      <c r="C30" s="167"/>
      <c r="D30" s="10">
        <f>D21+D29</f>
        <v>105572393</v>
      </c>
      <c r="E30" s="97"/>
      <c r="F30" s="10">
        <f>F21+F29</f>
        <v>91022954</v>
      </c>
      <c r="G30" s="97"/>
      <c r="H30" s="10">
        <f>H21+H29</f>
        <v>34789851</v>
      </c>
      <c r="I30" s="163" t="s">
        <v>51</v>
      </c>
      <c r="J30" s="10">
        <f>J21+J29</f>
        <v>26950592</v>
      </c>
    </row>
    <row r="31" spans="1:17" ht="20.149999999999999" customHeight="1">
      <c r="A31" s="162"/>
      <c r="B31" s="167"/>
      <c r="C31" s="167"/>
      <c r="D31" s="97"/>
      <c r="E31" s="97"/>
      <c r="F31" s="97"/>
      <c r="G31" s="97"/>
      <c r="H31" s="97"/>
      <c r="I31" s="97"/>
      <c r="J31" s="97"/>
    </row>
    <row r="32" spans="1:17" ht="20.149999999999999" customHeight="1">
      <c r="A32" s="162"/>
      <c r="B32" s="167"/>
      <c r="C32" s="167"/>
      <c r="D32" s="97"/>
      <c r="E32" s="97"/>
      <c r="F32" s="97"/>
      <c r="G32" s="97"/>
      <c r="H32" s="97"/>
      <c r="I32" s="97"/>
      <c r="J32" s="97"/>
    </row>
    <row r="33" spans="1:10" ht="20.149999999999999" customHeight="1">
      <c r="A33" s="162"/>
      <c r="B33" s="167"/>
      <c r="C33" s="167"/>
      <c r="D33" s="97"/>
      <c r="E33" s="97"/>
      <c r="F33" s="97"/>
      <c r="G33" s="97"/>
      <c r="H33" s="97"/>
      <c r="I33" s="97"/>
      <c r="J33" s="97"/>
    </row>
    <row r="34" spans="1:10" ht="20.149999999999999" customHeight="1">
      <c r="A34" s="162"/>
      <c r="B34" s="167"/>
      <c r="C34" s="167"/>
      <c r="D34" s="97"/>
      <c r="E34" s="97"/>
      <c r="F34" s="97"/>
      <c r="G34" s="97"/>
      <c r="H34" s="97"/>
      <c r="I34" s="97"/>
      <c r="J34" s="97"/>
    </row>
    <row r="35" spans="1:10" ht="20.149999999999999" customHeight="1">
      <c r="A35" s="162"/>
      <c r="B35" s="167"/>
      <c r="C35" s="167"/>
      <c r="D35" s="97"/>
      <c r="E35" s="97"/>
      <c r="F35" s="97"/>
      <c r="G35" s="97"/>
      <c r="H35" s="97"/>
      <c r="I35" s="97"/>
      <c r="J35" s="97"/>
    </row>
    <row r="36" spans="1:10" ht="20.149999999999999" customHeight="1">
      <c r="A36" s="162"/>
      <c r="B36" s="167"/>
      <c r="C36" s="167"/>
      <c r="D36" s="97"/>
      <c r="E36" s="97"/>
      <c r="F36" s="97"/>
      <c r="G36" s="97"/>
      <c r="H36" s="97"/>
      <c r="I36" s="97"/>
      <c r="J36" s="97"/>
    </row>
    <row r="37" spans="1:10" ht="20.149999999999999" customHeight="1">
      <c r="A37" s="162"/>
      <c r="B37" s="167"/>
      <c r="C37" s="167"/>
      <c r="D37" s="97"/>
      <c r="E37" s="97"/>
      <c r="F37" s="97"/>
      <c r="G37" s="97"/>
      <c r="H37" s="97"/>
      <c r="I37" s="97"/>
      <c r="J37" s="97"/>
    </row>
    <row r="38" spans="1:10" ht="25.4" customHeight="1">
      <c r="A38" s="228" t="str">
        <f>A1</f>
        <v>บริษัท สเปเชี่ยลตี้ เนเชอรัล โปรดักส์ จำกัด (มหาชน) และบริษัทย่อย</v>
      </c>
      <c r="B38" s="228"/>
      <c r="C38" s="228"/>
      <c r="D38" s="228"/>
      <c r="E38" s="228"/>
      <c r="F38" s="228"/>
      <c r="G38" s="228"/>
      <c r="H38" s="228"/>
      <c r="I38" s="228"/>
      <c r="J38" s="228"/>
    </row>
    <row r="39" spans="1:10" ht="25.4" customHeight="1">
      <c r="A39" s="228" t="s">
        <v>147</v>
      </c>
      <c r="B39" s="228"/>
      <c r="C39" s="228"/>
      <c r="D39" s="228"/>
      <c r="E39" s="228"/>
      <c r="F39" s="228"/>
      <c r="G39" s="228"/>
      <c r="H39" s="228"/>
      <c r="I39" s="228"/>
      <c r="J39" s="228"/>
    </row>
    <row r="40" spans="1:10" ht="25.4" customHeight="1">
      <c r="A40" s="228" t="str">
        <f>A3</f>
        <v>ณ วันที่ 30 มิถุนายน 2568</v>
      </c>
      <c r="B40" s="228"/>
      <c r="C40" s="228"/>
      <c r="D40" s="228"/>
      <c r="E40" s="228"/>
      <c r="F40" s="228"/>
      <c r="G40" s="228"/>
      <c r="H40" s="228"/>
      <c r="I40" s="228"/>
      <c r="J40" s="228"/>
    </row>
    <row r="41" spans="1:10" ht="25.4" customHeight="1">
      <c r="A41" s="227" t="s">
        <v>63</v>
      </c>
      <c r="B41" s="227"/>
      <c r="C41" s="227"/>
      <c r="D41" s="227"/>
      <c r="E41" s="227"/>
      <c r="F41" s="227"/>
      <c r="G41" s="227"/>
      <c r="H41" s="227"/>
      <c r="I41" s="227"/>
      <c r="J41" s="227"/>
    </row>
    <row r="42" spans="1:10" ht="9" customHeight="1"/>
    <row r="43" spans="1:10" ht="20.149999999999999" customHeight="1">
      <c r="B43" s="90" t="s">
        <v>31</v>
      </c>
      <c r="C43" s="90"/>
      <c r="D43" s="225" t="s">
        <v>0</v>
      </c>
      <c r="E43" s="225"/>
      <c r="F43" s="225"/>
      <c r="G43" s="225"/>
      <c r="H43" s="225" t="s">
        <v>29</v>
      </c>
      <c r="I43" s="225"/>
      <c r="J43" s="225"/>
    </row>
    <row r="44" spans="1:10" ht="20.149999999999999" customHeight="1">
      <c r="B44" s="90"/>
      <c r="C44" s="90"/>
      <c r="D44" s="90" t="s">
        <v>35</v>
      </c>
      <c r="E44" s="91"/>
      <c r="F44" s="90" t="s">
        <v>35</v>
      </c>
      <c r="H44" s="90" t="s">
        <v>35</v>
      </c>
      <c r="I44" s="91"/>
      <c r="J44" s="90" t="s">
        <v>35</v>
      </c>
    </row>
    <row r="45" spans="1:10" ht="20.149999999999999" customHeight="1">
      <c r="B45" s="90"/>
      <c r="C45" s="90"/>
      <c r="D45" s="90" t="s">
        <v>182</v>
      </c>
      <c r="E45" s="91"/>
      <c r="F45" s="90" t="s">
        <v>36</v>
      </c>
      <c r="H45" s="90" t="s">
        <v>182</v>
      </c>
      <c r="I45" s="91"/>
      <c r="J45" s="90" t="s">
        <v>36</v>
      </c>
    </row>
    <row r="46" spans="1:10" ht="20.149999999999999" customHeight="1">
      <c r="B46" s="90"/>
      <c r="C46" s="90"/>
      <c r="D46" s="92">
        <v>2568</v>
      </c>
      <c r="E46" s="91"/>
      <c r="F46" s="92">
        <v>2567</v>
      </c>
      <c r="H46" s="92">
        <v>2568</v>
      </c>
      <c r="I46" s="91"/>
      <c r="J46" s="92">
        <v>2567</v>
      </c>
    </row>
    <row r="47" spans="1:10" ht="20.149999999999999" customHeight="1">
      <c r="B47" s="90"/>
      <c r="C47" s="225" t="s">
        <v>104</v>
      </c>
      <c r="D47" s="225"/>
      <c r="E47" s="225"/>
      <c r="F47" s="90"/>
      <c r="G47" s="225" t="s">
        <v>104</v>
      </c>
      <c r="H47" s="225"/>
      <c r="I47" s="225"/>
      <c r="J47" s="90"/>
    </row>
    <row r="48" spans="1:10" ht="20.149999999999999" customHeight="1">
      <c r="A48" s="90" t="s">
        <v>113</v>
      </c>
      <c r="B48" s="90"/>
      <c r="C48" s="90"/>
      <c r="D48" s="99"/>
      <c r="E48" s="99"/>
      <c r="F48" s="99"/>
      <c r="G48" s="99"/>
      <c r="H48" s="99"/>
      <c r="I48" s="99"/>
      <c r="J48" s="99"/>
    </row>
    <row r="49" spans="1:12" ht="20.149999999999999" customHeight="1">
      <c r="A49" s="88" t="s">
        <v>44</v>
      </c>
      <c r="B49" s="96"/>
      <c r="C49" s="96"/>
      <c r="D49" s="96"/>
      <c r="E49" s="96"/>
      <c r="F49" s="96"/>
      <c r="G49" s="96"/>
      <c r="H49" s="96"/>
      <c r="I49" s="96"/>
      <c r="J49" s="96"/>
    </row>
    <row r="50" spans="1:12" ht="20.149999999999999" customHeight="1">
      <c r="A50" s="96" t="s">
        <v>27</v>
      </c>
      <c r="B50" s="167"/>
      <c r="C50" s="96"/>
      <c r="D50" s="96"/>
      <c r="E50" s="96"/>
      <c r="F50" s="96"/>
      <c r="G50" s="96"/>
      <c r="H50" s="96"/>
      <c r="I50" s="96"/>
      <c r="J50" s="96"/>
    </row>
    <row r="51" spans="1:12" ht="20.149999999999999" customHeight="1">
      <c r="A51" s="162" t="s">
        <v>9</v>
      </c>
      <c r="B51" s="162"/>
      <c r="C51" s="162"/>
      <c r="D51" s="96"/>
      <c r="E51" s="96"/>
      <c r="F51" s="96"/>
      <c r="G51" s="96"/>
      <c r="H51" s="96"/>
      <c r="I51" s="96"/>
      <c r="J51" s="96"/>
    </row>
    <row r="52" spans="1:12" ht="20.149999999999999" customHeight="1" thickBot="1">
      <c r="A52" s="165" t="s">
        <v>178</v>
      </c>
      <c r="B52" s="162"/>
      <c r="C52" s="168"/>
      <c r="D52" s="33">
        <v>405000000</v>
      </c>
      <c r="E52" s="97"/>
      <c r="F52" s="33">
        <v>405000000</v>
      </c>
      <c r="G52" s="167"/>
      <c r="H52" s="33">
        <v>405000000</v>
      </c>
      <c r="I52" s="97"/>
      <c r="J52" s="33">
        <v>405000000</v>
      </c>
    </row>
    <row r="53" spans="1:12" ht="20.149999999999999" customHeight="1" thickTop="1">
      <c r="A53" s="162" t="s">
        <v>34</v>
      </c>
      <c r="B53" s="162"/>
      <c r="C53" s="162"/>
      <c r="D53" s="97"/>
      <c r="E53" s="97"/>
      <c r="F53" s="97"/>
      <c r="G53" s="97"/>
      <c r="H53" s="97"/>
      <c r="I53" s="97"/>
      <c r="J53" s="97"/>
    </row>
    <row r="54" spans="1:12" ht="20.149999999999999" customHeight="1">
      <c r="A54" s="165" t="s">
        <v>178</v>
      </c>
      <c r="B54" s="162"/>
      <c r="C54" s="162"/>
      <c r="D54" s="97">
        <v>405000000</v>
      </c>
      <c r="E54" s="97"/>
      <c r="F54" s="97">
        <v>405000000</v>
      </c>
      <c r="G54" s="167"/>
      <c r="H54" s="97">
        <v>405000000</v>
      </c>
      <c r="I54" s="97"/>
      <c r="J54" s="97">
        <v>405000000</v>
      </c>
    </row>
    <row r="55" spans="1:12" ht="20.149999999999999" customHeight="1">
      <c r="A55" s="96" t="s">
        <v>90</v>
      </c>
      <c r="B55" s="167"/>
      <c r="C55" s="168"/>
      <c r="D55" s="97">
        <v>370130335</v>
      </c>
      <c r="E55" s="97"/>
      <c r="F55" s="97">
        <v>370130335</v>
      </c>
      <c r="G55" s="97"/>
      <c r="H55" s="97">
        <v>370130335</v>
      </c>
      <c r="I55" s="97"/>
      <c r="J55" s="97">
        <v>370130335</v>
      </c>
    </row>
    <row r="56" spans="1:12" ht="20.149999999999999" customHeight="1">
      <c r="A56" s="96" t="s">
        <v>145</v>
      </c>
      <c r="B56" s="167"/>
      <c r="C56" s="168"/>
      <c r="D56" s="63">
        <v>-1459276</v>
      </c>
      <c r="E56" s="97"/>
      <c r="F56" s="63">
        <v>-1459276</v>
      </c>
      <c r="G56" s="97"/>
      <c r="H56" s="62" t="s">
        <v>126</v>
      </c>
      <c r="I56" s="97"/>
      <c r="J56" s="62" t="s">
        <v>126</v>
      </c>
    </row>
    <row r="57" spans="1:12" ht="20.149999999999999" customHeight="1">
      <c r="A57" s="96" t="s">
        <v>10</v>
      </c>
      <c r="B57" s="89"/>
      <c r="C57" s="89"/>
      <c r="D57" s="97"/>
      <c r="E57" s="97"/>
      <c r="F57" s="97"/>
      <c r="G57" s="97"/>
      <c r="H57" s="97"/>
      <c r="I57" s="97"/>
      <c r="J57" s="97"/>
    </row>
    <row r="58" spans="1:12" ht="20.149999999999999" customHeight="1">
      <c r="A58" s="162" t="s">
        <v>11</v>
      </c>
      <c r="B58" s="89"/>
      <c r="C58" s="89"/>
      <c r="D58" s="97"/>
      <c r="E58" s="97"/>
      <c r="F58" s="97"/>
      <c r="G58" s="97"/>
      <c r="H58" s="97"/>
      <c r="I58" s="97"/>
      <c r="J58" s="97"/>
    </row>
    <row r="59" spans="1:12" ht="20.149999999999999" customHeight="1">
      <c r="A59" s="165" t="s">
        <v>37</v>
      </c>
      <c r="B59" s="167"/>
      <c r="C59" s="89"/>
      <c r="D59" s="2">
        <v>22500000</v>
      </c>
      <c r="E59" s="97"/>
      <c r="F59" s="2">
        <v>22500000</v>
      </c>
      <c r="G59" s="97"/>
      <c r="H59" s="2">
        <v>22500000</v>
      </c>
      <c r="I59" s="97"/>
      <c r="J59" s="2">
        <v>22500000</v>
      </c>
      <c r="L59" s="94"/>
    </row>
    <row r="60" spans="1:12" ht="20.149999999999999" customHeight="1">
      <c r="A60" s="162" t="s">
        <v>26</v>
      </c>
      <c r="B60" s="89"/>
      <c r="C60" s="89"/>
      <c r="D60" s="2">
        <v>59957020</v>
      </c>
      <c r="E60" s="97"/>
      <c r="F60" s="2">
        <v>64014874</v>
      </c>
      <c r="G60" s="97"/>
      <c r="H60" s="2">
        <v>29519033</v>
      </c>
      <c r="I60" s="97"/>
      <c r="J60" s="2">
        <v>54187440</v>
      </c>
    </row>
    <row r="61" spans="1:12" ht="20.149999999999999" customHeight="1">
      <c r="A61" s="96" t="s">
        <v>50</v>
      </c>
      <c r="B61" s="167"/>
      <c r="C61" s="89"/>
      <c r="D61" s="7">
        <v>5909229</v>
      </c>
      <c r="E61" s="97"/>
      <c r="F61" s="7">
        <v>5909229</v>
      </c>
      <c r="G61" s="97"/>
      <c r="H61" s="19">
        <v>2516227</v>
      </c>
      <c r="I61" s="3"/>
      <c r="J61" s="19">
        <v>2516227</v>
      </c>
    </row>
    <row r="62" spans="1:12" ht="20.149999999999999" customHeight="1">
      <c r="A62" s="93" t="s">
        <v>117</v>
      </c>
      <c r="B62" s="89"/>
      <c r="C62" s="89"/>
      <c r="D62" s="2">
        <f>SUM(D54:D61)</f>
        <v>862037308</v>
      </c>
      <c r="E62" s="97"/>
      <c r="F62" s="2">
        <f>SUM(F54:F61)</f>
        <v>866095162</v>
      </c>
      <c r="G62" s="97"/>
      <c r="H62" s="2">
        <f>SUM(H54:H61)</f>
        <v>829665595</v>
      </c>
      <c r="I62" s="97"/>
      <c r="J62" s="2">
        <f>SUM(J54:J61)</f>
        <v>854334002</v>
      </c>
    </row>
    <row r="63" spans="1:12" ht="20.149999999999999" customHeight="1">
      <c r="A63" s="96" t="s">
        <v>75</v>
      </c>
      <c r="B63" s="101"/>
      <c r="C63" s="89"/>
      <c r="D63" s="43">
        <v>29165467</v>
      </c>
      <c r="E63" s="97"/>
      <c r="F63" s="43">
        <v>30582634</v>
      </c>
      <c r="G63" s="97"/>
      <c r="H63" s="70">
        <v>0</v>
      </c>
      <c r="I63" s="97"/>
      <c r="J63" s="70" t="s">
        <v>126</v>
      </c>
    </row>
    <row r="64" spans="1:12" ht="20.149999999999999" customHeight="1">
      <c r="A64" s="93" t="s">
        <v>45</v>
      </c>
      <c r="B64" s="89"/>
      <c r="C64" s="89"/>
      <c r="D64" s="2">
        <f>SUM(D62:D63)</f>
        <v>891202775</v>
      </c>
      <c r="E64" s="97"/>
      <c r="F64" s="2">
        <f>SUM(F62:F63)</f>
        <v>896677796</v>
      </c>
      <c r="G64" s="97"/>
      <c r="H64" s="2">
        <f>SUM(H62:H63)</f>
        <v>829665595</v>
      </c>
      <c r="I64" s="97"/>
      <c r="J64" s="2">
        <f>SUM(J62:J63)</f>
        <v>854334002</v>
      </c>
    </row>
    <row r="65" spans="1:10" ht="20.149999999999999" customHeight="1" thickBot="1">
      <c r="A65" s="91" t="s">
        <v>46</v>
      </c>
      <c r="B65" s="169"/>
      <c r="C65" s="169"/>
      <c r="D65" s="4">
        <f>D30+D64</f>
        <v>996775168</v>
      </c>
      <c r="E65" s="97"/>
      <c r="F65" s="4">
        <f>F30+F64</f>
        <v>987700750</v>
      </c>
      <c r="G65" s="97"/>
      <c r="H65" s="4">
        <f>H30+H62</f>
        <v>864455446</v>
      </c>
      <c r="I65" s="97"/>
      <c r="J65" s="4">
        <f>J30+J62</f>
        <v>881284594</v>
      </c>
    </row>
    <row r="66" spans="1:10" ht="20.149999999999999" customHeight="1" thickTop="1">
      <c r="A66" s="91"/>
      <c r="B66" s="169"/>
      <c r="C66" s="169"/>
      <c r="D66" s="2"/>
      <c r="E66" s="97"/>
      <c r="F66" s="2"/>
      <c r="G66" s="97"/>
      <c r="H66" s="2"/>
      <c r="I66" s="97"/>
      <c r="J66" s="2"/>
    </row>
    <row r="67" spans="1:10" ht="20.149999999999999" customHeight="1">
      <c r="A67" s="91"/>
      <c r="B67" s="169"/>
      <c r="C67" s="169"/>
    </row>
    <row r="68" spans="1:10" ht="20.149999999999999" customHeight="1">
      <c r="A68" s="91"/>
      <c r="B68" s="169"/>
      <c r="C68" s="169"/>
      <c r="D68" s="2"/>
      <c r="E68" s="97"/>
      <c r="F68" s="2"/>
      <c r="G68" s="97"/>
      <c r="H68" s="2"/>
      <c r="I68" s="97"/>
      <c r="J68" s="2"/>
    </row>
    <row r="69" spans="1:10" ht="20.149999999999999" customHeight="1">
      <c r="A69" s="91"/>
      <c r="B69" s="169"/>
      <c r="C69" s="169"/>
      <c r="D69" s="2"/>
      <c r="E69" s="97"/>
      <c r="F69" s="2"/>
      <c r="G69" s="97"/>
      <c r="H69" s="2"/>
      <c r="I69" s="97"/>
      <c r="J69" s="2"/>
    </row>
    <row r="70" spans="1:10" ht="20.149999999999999" customHeight="1">
      <c r="A70" s="91"/>
      <c r="B70" s="169"/>
      <c r="C70" s="169"/>
      <c r="D70" s="2"/>
      <c r="E70" s="97"/>
      <c r="F70" s="2"/>
      <c r="G70" s="97"/>
      <c r="H70" s="2"/>
      <c r="I70" s="97"/>
      <c r="J70" s="2"/>
    </row>
    <row r="71" spans="1:10" ht="20.149999999999999" customHeight="1">
      <c r="A71" s="91"/>
      <c r="B71" s="169"/>
      <c r="C71" s="169"/>
      <c r="D71" s="2"/>
      <c r="E71" s="97"/>
      <c r="F71" s="2"/>
      <c r="G71" s="97"/>
      <c r="H71" s="2"/>
      <c r="I71" s="97"/>
      <c r="J71" s="2"/>
    </row>
    <row r="72" spans="1:10" ht="20.149999999999999" customHeight="1">
      <c r="A72" s="91"/>
      <c r="B72" s="169"/>
      <c r="C72" s="169"/>
      <c r="D72" s="2"/>
      <c r="E72" s="97"/>
      <c r="F72" s="2"/>
      <c r="G72" s="97"/>
      <c r="H72" s="2"/>
      <c r="I72" s="97"/>
      <c r="J72" s="2"/>
    </row>
    <row r="73" spans="1:10" ht="20.149999999999999" customHeight="1">
      <c r="A73" s="91"/>
      <c r="B73" s="169"/>
      <c r="C73" s="169"/>
      <c r="D73" s="2"/>
      <c r="E73" s="97"/>
      <c r="F73" s="2"/>
      <c r="G73" s="97"/>
      <c r="H73" s="2"/>
      <c r="I73" s="97"/>
      <c r="J73" s="2"/>
    </row>
    <row r="74" spans="1:10" ht="20.149999999999999" customHeight="1">
      <c r="A74" s="91"/>
      <c r="B74" s="169"/>
      <c r="C74" s="169"/>
      <c r="D74" s="2"/>
      <c r="E74" s="97"/>
      <c r="F74" s="2"/>
      <c r="G74" s="97"/>
      <c r="H74" s="2"/>
      <c r="I74" s="97"/>
      <c r="J74" s="2"/>
    </row>
    <row r="75" spans="1:10" ht="20.149999999999999" customHeight="1">
      <c r="A75" s="91"/>
      <c r="B75" s="169"/>
      <c r="C75" s="169"/>
      <c r="D75" s="2"/>
      <c r="E75" s="97"/>
      <c r="F75" s="2"/>
      <c r="G75" s="97"/>
      <c r="H75" s="2"/>
      <c r="I75" s="97"/>
      <c r="J75" s="2"/>
    </row>
    <row r="76" spans="1:10" ht="20.149999999999999" customHeight="1">
      <c r="A76" s="91"/>
      <c r="B76" s="169"/>
      <c r="C76" s="169"/>
      <c r="D76" s="2"/>
      <c r="E76" s="97"/>
      <c r="F76" s="2"/>
      <c r="G76" s="97"/>
      <c r="H76" s="2"/>
      <c r="I76" s="97"/>
      <c r="J76" s="2"/>
    </row>
    <row r="77" spans="1:10" ht="20.149999999999999" customHeight="1">
      <c r="A77" s="91"/>
      <c r="B77" s="169"/>
      <c r="C77" s="169"/>
      <c r="D77" s="2"/>
      <c r="E77" s="97"/>
      <c r="F77" s="2"/>
      <c r="G77" s="97"/>
      <c r="H77" s="2"/>
      <c r="I77" s="97"/>
      <c r="J77" s="2"/>
    </row>
    <row r="78" spans="1:10" ht="20.149999999999999" customHeight="1">
      <c r="A78" s="91"/>
      <c r="B78" s="169"/>
      <c r="C78" s="169"/>
      <c r="D78" s="2"/>
      <c r="E78" s="97"/>
      <c r="F78" s="2"/>
      <c r="G78" s="97"/>
      <c r="H78" s="2"/>
      <c r="I78" s="97"/>
      <c r="J78" s="2"/>
    </row>
    <row r="79" spans="1:10" ht="20.149999999999999" customHeight="1">
      <c r="A79" s="91"/>
      <c r="B79" s="169"/>
      <c r="C79" s="169"/>
      <c r="D79" s="2"/>
      <c r="E79" s="97"/>
      <c r="F79" s="2"/>
      <c r="G79" s="97"/>
      <c r="H79" s="2"/>
      <c r="I79" s="97"/>
      <c r="J79" s="2"/>
    </row>
    <row r="80" spans="1:10" ht="20.149999999999999" customHeight="1">
      <c r="A80" s="91"/>
      <c r="B80" s="169"/>
      <c r="C80" s="169"/>
      <c r="D80" s="2"/>
      <c r="E80" s="97"/>
      <c r="F80" s="2"/>
      <c r="G80" s="97"/>
      <c r="H80" s="2"/>
      <c r="I80" s="97"/>
      <c r="J80" s="2"/>
    </row>
    <row r="81" spans="1:10" ht="20.149999999999999" customHeight="1">
      <c r="A81" s="100" t="s">
        <v>142</v>
      </c>
      <c r="B81" s="169"/>
      <c r="C81" s="169"/>
      <c r="D81" s="2"/>
      <c r="E81" s="97"/>
      <c r="F81" s="2"/>
      <c r="G81" s="97"/>
      <c r="H81" s="2"/>
      <c r="I81" s="97"/>
      <c r="J81" s="2"/>
    </row>
    <row r="82" spans="1:10" ht="20.149999999999999" customHeight="1">
      <c r="D82" s="58">
        <f>D65-งบดุล!D30</f>
        <v>0</v>
      </c>
      <c r="F82" s="58">
        <f>F65-งบดุล!F30</f>
        <v>0</v>
      </c>
      <c r="H82" s="58">
        <f>H65-งบดุล!H30</f>
        <v>0</v>
      </c>
      <c r="J82" s="58">
        <f>J65-งบดุล!J30</f>
        <v>0</v>
      </c>
    </row>
    <row r="83" spans="1:10" ht="20.149999999999999" customHeight="1"/>
    <row r="84" spans="1:10" ht="24" customHeight="1">
      <c r="D84" s="2"/>
      <c r="E84" s="97"/>
      <c r="F84" s="2"/>
      <c r="G84" s="97"/>
      <c r="H84" s="2"/>
      <c r="I84" s="97"/>
      <c r="J84" s="2"/>
    </row>
  </sheetData>
  <mergeCells count="16">
    <mergeCell ref="A1:J1"/>
    <mergeCell ref="A2:J2"/>
    <mergeCell ref="A3:J3"/>
    <mergeCell ref="D6:G6"/>
    <mergeCell ref="H6:J6"/>
    <mergeCell ref="A4:J4"/>
    <mergeCell ref="C10:E10"/>
    <mergeCell ref="G10:I10"/>
    <mergeCell ref="C47:E47"/>
    <mergeCell ref="G47:I47"/>
    <mergeCell ref="D43:G43"/>
    <mergeCell ref="H43:J43"/>
    <mergeCell ref="A38:J38"/>
    <mergeCell ref="A39:J39"/>
    <mergeCell ref="A40:J40"/>
    <mergeCell ref="A41:J41"/>
  </mergeCells>
  <pageMargins left="0.8" right="0.3" top="1" bottom="0.5" header="0.5" footer="0.3"/>
  <pageSetup paperSize="9" scale="84" fitToHeight="0" orientation="portrait" r:id="rId1"/>
  <headerFooter alignWithMargins="0"/>
  <rowBreaks count="1" manualBreakCount="1">
    <brk id="3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EB085-366E-47E8-8648-611D2CA5B047}">
  <sheetPr codeName="Sheet3">
    <tabColor rgb="FF00B050"/>
  </sheetPr>
  <dimension ref="A1:U97"/>
  <sheetViews>
    <sheetView showGridLines="0" view="pageBreakPreview" topLeftCell="C43" zoomScaleNormal="110" zoomScaleSheetLayoutView="100" zoomScalePageLayoutView="70" workbookViewId="0">
      <selection activeCell="C46" sqref="C46"/>
    </sheetView>
  </sheetViews>
  <sheetFormatPr defaultColWidth="9.09765625" defaultRowHeight="24" customHeight="1"/>
  <cols>
    <col min="1" max="1" width="17.09765625" style="109" hidden="1" customWidth="1"/>
    <col min="2" max="2" width="1.8984375" style="103" hidden="1" customWidth="1"/>
    <col min="3" max="3" width="51.8984375" style="109" customWidth="1"/>
    <col min="4" max="4" width="9.69921875" style="103" bestFit="1" customWidth="1"/>
    <col min="5" max="5" width="0.8984375" style="103" customWidth="1"/>
    <col min="6" max="6" width="12.59765625" style="103" customWidth="1"/>
    <col min="7" max="7" width="1" style="103" customWidth="1"/>
    <col min="8" max="8" width="12.59765625" style="103" customWidth="1"/>
    <col min="9" max="9" width="1" style="103" customWidth="1"/>
    <col min="10" max="10" width="12.59765625" style="103" customWidth="1"/>
    <col min="11" max="11" width="1" style="103" customWidth="1"/>
    <col min="12" max="12" width="12.59765625" style="103" customWidth="1"/>
    <col min="13" max="13" width="4.3984375" style="103" bestFit="1" customWidth="1"/>
    <col min="14" max="14" width="16" style="103" bestFit="1" customWidth="1"/>
    <col min="15" max="15" width="2.3984375" style="103" customWidth="1"/>
    <col min="16" max="16" width="16" style="103" bestFit="1" customWidth="1"/>
    <col min="17" max="17" width="3" style="103" customWidth="1"/>
    <col min="18" max="18" width="16" style="103" bestFit="1" customWidth="1"/>
    <col min="19" max="19" width="1.19921875" style="103" customWidth="1"/>
    <col min="20" max="20" width="15" style="103" bestFit="1" customWidth="1"/>
    <col min="21" max="21" width="4.3984375" style="103" bestFit="1" customWidth="1"/>
    <col min="22" max="16384" width="9.09765625" style="103"/>
  </cols>
  <sheetData>
    <row r="1" spans="1:21" ht="25.4" customHeight="1">
      <c r="C1" s="229" t="str">
        <f>งบดุล!A1</f>
        <v>บริษัท สเปเชี่ยลตี้ เนเชอรัล โปรดักส์ จำกัด (มหาชน) และบริษัทย่อย</v>
      </c>
      <c r="D1" s="229"/>
      <c r="E1" s="229"/>
      <c r="F1" s="229"/>
      <c r="G1" s="229"/>
      <c r="H1" s="229"/>
      <c r="I1" s="229"/>
      <c r="J1" s="229"/>
      <c r="K1" s="229"/>
      <c r="L1" s="229"/>
    </row>
    <row r="2" spans="1:21" ht="25.4" customHeight="1">
      <c r="A2" s="109" t="s">
        <v>148</v>
      </c>
      <c r="C2" s="229" t="s">
        <v>153</v>
      </c>
      <c r="D2" s="229"/>
      <c r="E2" s="229"/>
      <c r="F2" s="229"/>
      <c r="G2" s="229"/>
      <c r="H2" s="229"/>
      <c r="I2" s="229"/>
      <c r="J2" s="229"/>
      <c r="K2" s="229"/>
      <c r="L2" s="229"/>
    </row>
    <row r="3" spans="1:21" ht="25.4" customHeight="1">
      <c r="C3" s="229" t="s">
        <v>183</v>
      </c>
      <c r="D3" s="229"/>
      <c r="E3" s="229"/>
      <c r="F3" s="229"/>
      <c r="G3" s="229"/>
      <c r="H3" s="229"/>
      <c r="I3" s="229"/>
      <c r="J3" s="229"/>
      <c r="K3" s="229"/>
      <c r="L3" s="229"/>
    </row>
    <row r="4" spans="1:21" ht="25.4" customHeight="1">
      <c r="C4" s="233" t="s">
        <v>104</v>
      </c>
      <c r="D4" s="229"/>
      <c r="E4" s="229"/>
      <c r="F4" s="229"/>
      <c r="G4" s="229"/>
      <c r="H4" s="229"/>
      <c r="I4" s="229"/>
      <c r="J4" s="229"/>
      <c r="K4" s="229"/>
      <c r="L4" s="229"/>
    </row>
    <row r="5" spans="1:21" ht="25.4" customHeight="1">
      <c r="C5" s="230" t="s">
        <v>63</v>
      </c>
      <c r="D5" s="230"/>
      <c r="E5" s="230"/>
      <c r="F5" s="230"/>
      <c r="G5" s="230"/>
      <c r="H5" s="230"/>
      <c r="I5" s="230"/>
      <c r="J5" s="230"/>
      <c r="K5" s="230"/>
      <c r="L5" s="230"/>
    </row>
    <row r="6" spans="1:21" ht="6" customHeight="1">
      <c r="C6" s="105"/>
      <c r="D6" s="105"/>
      <c r="E6" s="105"/>
      <c r="F6" s="105"/>
      <c r="G6" s="105"/>
      <c r="H6" s="105"/>
      <c r="I6" s="105"/>
      <c r="J6" s="105"/>
      <c r="K6" s="105"/>
      <c r="L6" s="105"/>
    </row>
    <row r="7" spans="1:21" ht="19.399999999999999" customHeight="1">
      <c r="D7" s="105" t="s">
        <v>31</v>
      </c>
      <c r="E7" s="105"/>
      <c r="F7" s="231" t="s">
        <v>0</v>
      </c>
      <c r="G7" s="231"/>
      <c r="H7" s="231"/>
      <c r="I7" s="231"/>
      <c r="J7" s="232" t="s">
        <v>29</v>
      </c>
      <c r="K7" s="232"/>
      <c r="L7" s="232"/>
    </row>
    <row r="8" spans="1:21" ht="19.399999999999999" customHeight="1">
      <c r="A8" s="142" t="s">
        <v>55</v>
      </c>
      <c r="F8" s="106">
        <v>2568</v>
      </c>
      <c r="G8" s="143"/>
      <c r="H8" s="106">
        <v>2567</v>
      </c>
      <c r="I8" s="104"/>
      <c r="J8" s="106">
        <v>2568</v>
      </c>
      <c r="K8" s="143"/>
      <c r="L8" s="106">
        <v>2567</v>
      </c>
    </row>
    <row r="9" spans="1:21" ht="19.399999999999999" customHeight="1">
      <c r="A9" s="144"/>
      <c r="C9" s="109" t="s">
        <v>141</v>
      </c>
      <c r="D9" s="104"/>
      <c r="E9" s="104"/>
      <c r="F9" s="11"/>
      <c r="G9" s="145"/>
      <c r="H9" s="145"/>
      <c r="I9" s="145"/>
      <c r="J9" s="30"/>
      <c r="K9" s="145"/>
      <c r="L9" s="145"/>
    </row>
    <row r="10" spans="1:21" ht="19.399999999999999" customHeight="1">
      <c r="C10" s="146" t="s">
        <v>73</v>
      </c>
      <c r="D10" s="104"/>
      <c r="E10" s="104"/>
      <c r="F10" s="12">
        <v>139966453</v>
      </c>
      <c r="G10" s="13"/>
      <c r="H10" s="12">
        <v>111202572</v>
      </c>
      <c r="I10" s="13"/>
      <c r="J10" s="12">
        <v>56539402</v>
      </c>
      <c r="K10" s="13"/>
      <c r="L10" s="12">
        <v>39190358</v>
      </c>
      <c r="M10" s="73"/>
      <c r="N10" s="73"/>
      <c r="O10" s="147"/>
      <c r="P10" s="73"/>
      <c r="R10" s="73"/>
      <c r="T10" s="73"/>
      <c r="U10" s="73"/>
    </row>
    <row r="11" spans="1:21" ht="19.399999999999999" customHeight="1">
      <c r="C11" s="146" t="s">
        <v>66</v>
      </c>
      <c r="D11" s="104"/>
      <c r="E11" s="104"/>
      <c r="F11" s="12">
        <v>1412170</v>
      </c>
      <c r="G11" s="13"/>
      <c r="H11" s="12">
        <v>957275</v>
      </c>
      <c r="I11" s="13"/>
      <c r="J11" s="12">
        <v>3835370</v>
      </c>
      <c r="K11" s="13"/>
      <c r="L11" s="12">
        <v>1398275</v>
      </c>
      <c r="M11" s="73"/>
      <c r="N11" s="73"/>
      <c r="O11" s="147"/>
      <c r="P11" s="73"/>
      <c r="R11" s="73"/>
      <c r="T11" s="73"/>
      <c r="U11" s="73"/>
    </row>
    <row r="12" spans="1:21" ht="19.399999999999999" customHeight="1">
      <c r="C12" s="146" t="s">
        <v>12</v>
      </c>
      <c r="D12" s="104"/>
      <c r="E12" s="104"/>
      <c r="F12" s="12">
        <v>3707898</v>
      </c>
      <c r="G12" s="13"/>
      <c r="H12" s="12">
        <v>3827857</v>
      </c>
      <c r="I12" s="13"/>
      <c r="J12" s="12">
        <v>5264390</v>
      </c>
      <c r="K12" s="13"/>
      <c r="L12" s="12">
        <v>3706051</v>
      </c>
      <c r="M12" s="150"/>
    </row>
    <row r="13" spans="1:21" ht="19.399999999999999" hidden="1" customHeight="1">
      <c r="C13" s="146" t="s">
        <v>132</v>
      </c>
      <c r="D13" s="104" t="s">
        <v>177</v>
      </c>
      <c r="E13" s="104"/>
      <c r="F13" s="20">
        <v>0</v>
      </c>
      <c r="G13" s="13"/>
      <c r="H13" s="20" t="s">
        <v>126</v>
      </c>
      <c r="I13" s="13"/>
      <c r="J13" s="12"/>
      <c r="K13" s="13"/>
      <c r="L13" s="45" t="s">
        <v>126</v>
      </c>
      <c r="M13" s="150"/>
      <c r="O13" s="150"/>
      <c r="Q13" s="150"/>
      <c r="S13" s="150"/>
      <c r="U13" s="150"/>
    </row>
    <row r="14" spans="1:21" ht="19.399999999999999" customHeight="1">
      <c r="A14" s="142" t="s">
        <v>56</v>
      </c>
      <c r="B14" s="103">
        <v>22.1</v>
      </c>
      <c r="C14" s="148" t="s">
        <v>57</v>
      </c>
      <c r="D14" s="104"/>
      <c r="E14" s="104"/>
      <c r="F14" s="14">
        <f>SUM(F10:F13)</f>
        <v>145086521</v>
      </c>
      <c r="G14" s="13"/>
      <c r="H14" s="14">
        <f>SUM(H10:H13)</f>
        <v>115987704</v>
      </c>
      <c r="I14" s="13"/>
      <c r="J14" s="14">
        <f>SUM(J10:J13)</f>
        <v>65639162</v>
      </c>
      <c r="K14" s="13"/>
      <c r="L14" s="14">
        <f>SUM(L10:L13)</f>
        <v>44294684</v>
      </c>
      <c r="M14" s="150"/>
      <c r="O14" s="73"/>
      <c r="Q14" s="73"/>
      <c r="S14" s="73"/>
      <c r="U14" s="73"/>
    </row>
    <row r="15" spans="1:21" ht="19.399999999999999" customHeight="1">
      <c r="C15" s="109" t="s">
        <v>58</v>
      </c>
      <c r="D15" s="104"/>
      <c r="E15" s="104"/>
      <c r="F15" s="15"/>
      <c r="G15" s="13"/>
      <c r="H15" s="15"/>
      <c r="I15" s="13"/>
      <c r="J15" s="15"/>
      <c r="K15" s="13"/>
      <c r="L15" s="15"/>
    </row>
    <row r="16" spans="1:21" ht="19.399999999999999" customHeight="1">
      <c r="C16" s="146" t="s">
        <v>38</v>
      </c>
      <c r="D16" s="104"/>
      <c r="E16" s="104"/>
      <c r="F16" s="12">
        <v>82593060</v>
      </c>
      <c r="G16" s="13"/>
      <c r="H16" s="12">
        <v>64163524</v>
      </c>
      <c r="I16" s="13"/>
      <c r="J16" s="12">
        <v>32882838</v>
      </c>
      <c r="K16" s="13"/>
      <c r="L16" s="12">
        <v>22378838</v>
      </c>
      <c r="M16" s="150"/>
      <c r="O16" s="150"/>
    </row>
    <row r="17" spans="1:20" ht="19.399999999999999" customHeight="1">
      <c r="C17" s="146" t="s">
        <v>64</v>
      </c>
      <c r="F17" s="12">
        <v>478539</v>
      </c>
      <c r="G17" s="13"/>
      <c r="H17" s="12">
        <v>402852</v>
      </c>
      <c r="I17" s="13"/>
      <c r="J17" s="12">
        <v>1186299</v>
      </c>
      <c r="K17" s="13"/>
      <c r="L17" s="12">
        <v>693844</v>
      </c>
      <c r="M17" s="73"/>
    </row>
    <row r="18" spans="1:20" ht="19.399999999999999" customHeight="1">
      <c r="C18" s="146" t="s">
        <v>82</v>
      </c>
      <c r="F18" s="12">
        <v>5623296</v>
      </c>
      <c r="G18" s="13"/>
      <c r="H18" s="12">
        <v>6498361</v>
      </c>
      <c r="I18" s="13"/>
      <c r="J18" s="12">
        <v>1686764</v>
      </c>
      <c r="K18" s="13"/>
      <c r="L18" s="12">
        <v>1636726</v>
      </c>
      <c r="M18" s="73"/>
      <c r="N18" s="73"/>
      <c r="P18" s="73"/>
      <c r="R18" s="73"/>
      <c r="T18" s="73"/>
    </row>
    <row r="19" spans="1:20" ht="19.399999999999999" customHeight="1">
      <c r="A19" s="142"/>
      <c r="C19" s="146" t="s">
        <v>33</v>
      </c>
      <c r="D19" s="104"/>
      <c r="E19" s="104"/>
      <c r="F19" s="12">
        <v>21361842</v>
      </c>
      <c r="G19" s="13"/>
      <c r="H19" s="12">
        <v>20576903</v>
      </c>
      <c r="I19" s="13"/>
      <c r="J19" s="12">
        <v>11543093</v>
      </c>
      <c r="K19" s="13"/>
      <c r="L19" s="12">
        <v>9985508</v>
      </c>
      <c r="M19" s="73"/>
      <c r="N19" s="73"/>
      <c r="P19" s="73"/>
      <c r="R19" s="73"/>
      <c r="T19" s="73"/>
    </row>
    <row r="20" spans="1:20" ht="19.399999999999999" customHeight="1">
      <c r="C20" s="148" t="s">
        <v>52</v>
      </c>
      <c r="D20" s="104"/>
      <c r="E20" s="104"/>
      <c r="F20" s="14">
        <f>SUM(F16:F19)</f>
        <v>110056737</v>
      </c>
      <c r="G20" s="13"/>
      <c r="H20" s="14">
        <f>SUM(H16:H19)</f>
        <v>91641640</v>
      </c>
      <c r="I20" s="13"/>
      <c r="J20" s="14">
        <f>SUM(J16:J19)</f>
        <v>47298994</v>
      </c>
      <c r="K20" s="13"/>
      <c r="L20" s="14">
        <f>SUM(L16:L19)</f>
        <v>34694916</v>
      </c>
      <c r="M20" s="150"/>
    </row>
    <row r="21" spans="1:20" ht="19.399999999999999" customHeight="1">
      <c r="C21" s="148"/>
      <c r="D21" s="104"/>
      <c r="E21" s="104"/>
      <c r="F21" s="9"/>
      <c r="G21" s="13"/>
      <c r="H21" s="9"/>
      <c r="I21" s="13"/>
      <c r="J21" s="9"/>
      <c r="K21" s="13"/>
      <c r="L21" s="9"/>
    </row>
    <row r="22" spans="1:20" ht="19.399999999999999" customHeight="1">
      <c r="A22" s="142" t="s">
        <v>60</v>
      </c>
      <c r="C22" s="174" t="s">
        <v>91</v>
      </c>
      <c r="D22" s="173"/>
      <c r="E22" s="173"/>
      <c r="F22" s="175">
        <v>35029784</v>
      </c>
      <c r="G22" s="176"/>
      <c r="H22" s="175">
        <f>H14-H20</f>
        <v>24346064</v>
      </c>
      <c r="I22" s="177"/>
      <c r="J22" s="175">
        <v>18340168</v>
      </c>
      <c r="K22" s="177"/>
      <c r="L22" s="175">
        <f>L14-L20</f>
        <v>9599768</v>
      </c>
      <c r="M22" s="150"/>
    </row>
    <row r="23" spans="1:20" ht="19.399999999999999" customHeight="1">
      <c r="A23" s="142" t="s">
        <v>59</v>
      </c>
      <c r="C23" s="178" t="s">
        <v>39</v>
      </c>
      <c r="D23" s="173"/>
      <c r="E23" s="173"/>
      <c r="F23" s="179">
        <v>92305</v>
      </c>
      <c r="G23" s="177"/>
      <c r="H23" s="179">
        <v>597903</v>
      </c>
      <c r="I23" s="177"/>
      <c r="J23" s="179">
        <v>33515</v>
      </c>
      <c r="K23" s="177"/>
      <c r="L23" s="179">
        <v>48632</v>
      </c>
      <c r="M23" s="150"/>
      <c r="N23" s="150"/>
      <c r="P23" s="150"/>
      <c r="R23" s="150"/>
      <c r="T23" s="150"/>
    </row>
    <row r="24" spans="1:20" ht="19.399999999999999" customHeight="1">
      <c r="A24" s="142"/>
      <c r="C24" s="178" t="s">
        <v>138</v>
      </c>
      <c r="D24" s="173">
        <v>4.2</v>
      </c>
      <c r="E24" s="173"/>
      <c r="F24" s="180">
        <v>47676</v>
      </c>
      <c r="G24" s="177"/>
      <c r="H24" s="180">
        <v>39750</v>
      </c>
      <c r="I24" s="177"/>
      <c r="J24" s="181">
        <v>0</v>
      </c>
      <c r="K24" s="177"/>
      <c r="L24" s="181">
        <v>0</v>
      </c>
      <c r="M24" s="150"/>
    </row>
    <row r="25" spans="1:20" ht="19.399999999999999" customHeight="1">
      <c r="A25" s="142"/>
      <c r="C25" s="182" t="s">
        <v>170</v>
      </c>
      <c r="D25" s="173"/>
      <c r="E25" s="173"/>
      <c r="F25" s="183">
        <f>F22-F23+F24</f>
        <v>34985155</v>
      </c>
      <c r="G25" s="176"/>
      <c r="H25" s="183">
        <f>H22-H23+H24</f>
        <v>23787911</v>
      </c>
      <c r="I25" s="176"/>
      <c r="J25" s="183">
        <f>J22-J23+J24</f>
        <v>18306653</v>
      </c>
      <c r="K25" s="176"/>
      <c r="L25" s="183">
        <f>L22-L23+L24</f>
        <v>9551136</v>
      </c>
      <c r="M25" s="150"/>
      <c r="N25" s="58"/>
      <c r="O25" s="58"/>
      <c r="P25" s="58"/>
      <c r="Q25" s="58"/>
      <c r="R25" s="58"/>
      <c r="S25" s="58"/>
      <c r="T25" s="58"/>
    </row>
    <row r="26" spans="1:20" ht="19.399999999999999" customHeight="1">
      <c r="A26" s="142" t="s">
        <v>61</v>
      </c>
      <c r="C26" s="184" t="s">
        <v>62</v>
      </c>
      <c r="D26" s="173">
        <v>12</v>
      </c>
      <c r="E26" s="173"/>
      <c r="F26" s="180">
        <v>7367410</v>
      </c>
      <c r="G26" s="176"/>
      <c r="H26" s="180">
        <v>4822672</v>
      </c>
      <c r="I26" s="176"/>
      <c r="J26" s="180">
        <v>3464878</v>
      </c>
      <c r="K26" s="176"/>
      <c r="L26" s="180">
        <v>1694228</v>
      </c>
      <c r="M26" s="150"/>
      <c r="N26" s="150"/>
      <c r="P26" s="150"/>
      <c r="R26" s="150"/>
      <c r="T26" s="150"/>
    </row>
    <row r="27" spans="1:20" ht="19.399999999999999" customHeight="1">
      <c r="A27" s="142" t="s">
        <v>60</v>
      </c>
      <c r="C27" s="149" t="s">
        <v>123</v>
      </c>
      <c r="D27" s="104"/>
      <c r="E27" s="104"/>
      <c r="F27" s="14">
        <f>F25-F26</f>
        <v>27617745</v>
      </c>
      <c r="G27" s="18"/>
      <c r="H27" s="14">
        <f>H25-H26</f>
        <v>18965239</v>
      </c>
      <c r="I27" s="18"/>
      <c r="J27" s="14">
        <f>J25-J26</f>
        <v>14841775</v>
      </c>
      <c r="K27" s="18"/>
      <c r="L27" s="14">
        <f>L25-L26</f>
        <v>7856908</v>
      </c>
      <c r="M27" s="150"/>
      <c r="N27" s="58"/>
      <c r="O27" s="58"/>
      <c r="P27" s="58"/>
      <c r="Q27" s="58"/>
      <c r="R27" s="58"/>
      <c r="S27" s="58"/>
      <c r="T27" s="58"/>
    </row>
    <row r="28" spans="1:20" ht="19.399999999999999" customHeight="1" thickBot="1">
      <c r="A28" s="144"/>
      <c r="C28" s="149" t="s">
        <v>124</v>
      </c>
      <c r="D28" s="104"/>
      <c r="E28" s="104"/>
      <c r="F28" s="31">
        <f>F27</f>
        <v>27617745</v>
      </c>
      <c r="G28" s="9"/>
      <c r="H28" s="31">
        <f>H27</f>
        <v>18965239</v>
      </c>
      <c r="I28" s="9"/>
      <c r="J28" s="31">
        <f>J27</f>
        <v>14841775</v>
      </c>
      <c r="K28" s="9"/>
      <c r="L28" s="31">
        <f>L27</f>
        <v>7856908</v>
      </c>
      <c r="N28" s="150"/>
      <c r="P28" s="150"/>
      <c r="R28" s="150"/>
      <c r="T28" s="150"/>
    </row>
    <row r="29" spans="1:20" ht="12.65" customHeight="1" thickTop="1">
      <c r="A29" s="144"/>
      <c r="C29" s="149"/>
      <c r="D29" s="104"/>
      <c r="E29" s="104"/>
      <c r="F29" s="83"/>
      <c r="G29" s="9"/>
      <c r="H29" s="83"/>
      <c r="I29" s="9"/>
      <c r="J29" s="83"/>
      <c r="K29" s="9"/>
      <c r="L29" s="83"/>
    </row>
    <row r="30" spans="1:20" ht="19.399999999999999" customHeight="1">
      <c r="A30" s="144"/>
      <c r="C30" s="149" t="s">
        <v>171</v>
      </c>
      <c r="D30" s="154"/>
      <c r="E30" s="154"/>
      <c r="F30" s="107"/>
      <c r="G30" s="145"/>
      <c r="H30" s="107"/>
      <c r="I30" s="145"/>
      <c r="J30" s="107"/>
      <c r="K30" s="145"/>
      <c r="L30" s="107"/>
    </row>
    <row r="31" spans="1:20" ht="19.399999999999999" customHeight="1">
      <c r="A31" s="144"/>
      <c r="C31" s="155" t="s">
        <v>99</v>
      </c>
      <c r="D31" s="154"/>
      <c r="E31" s="154"/>
      <c r="F31" s="45">
        <v>28823230</v>
      </c>
      <c r="G31" s="13"/>
      <c r="H31" s="45">
        <v>20593948</v>
      </c>
      <c r="I31" s="13"/>
      <c r="J31" s="45">
        <v>14841775</v>
      </c>
      <c r="K31" s="13"/>
      <c r="L31" s="45">
        <v>7856908</v>
      </c>
    </row>
    <row r="32" spans="1:20" ht="19.399999999999999" customHeight="1">
      <c r="A32" s="144"/>
      <c r="C32" s="155" t="s">
        <v>42</v>
      </c>
      <c r="D32" s="154"/>
      <c r="E32" s="154"/>
      <c r="F32" s="19">
        <v>-1205485</v>
      </c>
      <c r="G32" s="13"/>
      <c r="H32" s="19">
        <v>-1628709</v>
      </c>
      <c r="I32" s="13"/>
      <c r="J32" s="20">
        <v>0</v>
      </c>
      <c r="K32" s="18"/>
      <c r="L32" s="70" t="s">
        <v>126</v>
      </c>
    </row>
    <row r="33" spans="1:14" ht="19.399999999999999" customHeight="1" thickBot="1">
      <c r="A33" s="144"/>
      <c r="C33" s="149" t="s">
        <v>123</v>
      </c>
      <c r="D33" s="154"/>
      <c r="E33" s="154"/>
      <c r="F33" s="46">
        <f>SUM(F31:F32)</f>
        <v>27617745</v>
      </c>
      <c r="G33" s="13"/>
      <c r="H33" s="46">
        <f>SUM(H31:H32)</f>
        <v>18965239</v>
      </c>
      <c r="I33" s="13"/>
      <c r="J33" s="46">
        <f>SUM(J31:J32)</f>
        <v>14841775</v>
      </c>
      <c r="K33" s="13"/>
      <c r="L33" s="46">
        <f>SUM(L31:L32)</f>
        <v>7856908</v>
      </c>
    </row>
    <row r="34" spans="1:14" ht="12.65" customHeight="1" thickTop="1">
      <c r="A34" s="144"/>
      <c r="C34" s="149"/>
      <c r="D34" s="154"/>
      <c r="E34" s="154"/>
      <c r="F34" s="22"/>
      <c r="G34" s="13"/>
      <c r="H34" s="22"/>
      <c r="I34" s="13"/>
      <c r="J34" s="22"/>
      <c r="K34" s="13"/>
      <c r="L34" s="22"/>
    </row>
    <row r="35" spans="1:14" ht="19.399999999999999" customHeight="1">
      <c r="A35" s="144"/>
      <c r="C35" s="149" t="s">
        <v>172</v>
      </c>
      <c r="D35" s="154"/>
      <c r="E35" s="154"/>
      <c r="F35" s="21"/>
      <c r="G35" s="145"/>
      <c r="H35" s="21"/>
      <c r="I35" s="145"/>
      <c r="J35" s="21"/>
      <c r="K35" s="145"/>
      <c r="L35" s="21"/>
    </row>
    <row r="36" spans="1:14" ht="19.399999999999999" customHeight="1">
      <c r="A36" s="144"/>
      <c r="C36" s="155" t="s">
        <v>99</v>
      </c>
      <c r="D36" s="154"/>
      <c r="E36" s="154"/>
      <c r="F36" s="22">
        <v>28823230</v>
      </c>
      <c r="G36" s="145"/>
      <c r="H36" s="22">
        <v>20593948</v>
      </c>
      <c r="I36" s="145"/>
      <c r="J36" s="45">
        <v>14841775</v>
      </c>
      <c r="K36" s="145"/>
      <c r="L36" s="45">
        <v>7856908</v>
      </c>
    </row>
    <row r="37" spans="1:14" ht="19.399999999999999" customHeight="1">
      <c r="A37" s="144"/>
      <c r="C37" s="155" t="s">
        <v>42</v>
      </c>
      <c r="D37" s="154"/>
      <c r="E37" s="154"/>
      <c r="F37" s="19">
        <v>-1205485</v>
      </c>
      <c r="G37" s="145"/>
      <c r="H37" s="19">
        <v>-1628709</v>
      </c>
      <c r="I37" s="145"/>
      <c r="J37" s="20">
        <v>0</v>
      </c>
      <c r="K37" s="18"/>
      <c r="L37" s="70" t="s">
        <v>126</v>
      </c>
    </row>
    <row r="38" spans="1:14" ht="19.399999999999999" customHeight="1" thickBot="1">
      <c r="A38" s="144"/>
      <c r="C38" s="149" t="s">
        <v>124</v>
      </c>
      <c r="D38" s="154"/>
      <c r="E38" s="154"/>
      <c r="F38" s="46">
        <f>SUM(F36:F37)</f>
        <v>27617745</v>
      </c>
      <c r="G38" s="145"/>
      <c r="H38" s="46">
        <f>SUM(H36:H37)</f>
        <v>18965239</v>
      </c>
      <c r="I38" s="145"/>
      <c r="J38" s="46">
        <f>SUM(J36:J37)</f>
        <v>14841775</v>
      </c>
      <c r="K38" s="145"/>
      <c r="L38" s="46">
        <f>SUM(L36:L37)</f>
        <v>7856908</v>
      </c>
    </row>
    <row r="39" spans="1:14" ht="19.399999999999999" customHeight="1" thickTop="1">
      <c r="A39" s="144"/>
      <c r="C39" s="149"/>
      <c r="D39" s="154"/>
      <c r="E39" s="154"/>
      <c r="F39" s="22"/>
      <c r="G39" s="145"/>
      <c r="H39" s="22"/>
      <c r="I39" s="145"/>
      <c r="J39" s="22"/>
      <c r="K39" s="145"/>
      <c r="L39" s="22"/>
    </row>
    <row r="40" spans="1:14" ht="19.399999999999999" customHeight="1">
      <c r="A40" s="144"/>
      <c r="C40" s="149" t="s">
        <v>173</v>
      </c>
      <c r="D40" s="173">
        <v>13</v>
      </c>
      <c r="E40" s="104"/>
      <c r="F40" s="23">
        <f>ROUND(F31/F41,2)</f>
        <v>7.0000000000000007E-2</v>
      </c>
      <c r="G40" s="156"/>
      <c r="H40" s="80">
        <f>ROUND(H31/H41,2)</f>
        <v>7.0000000000000007E-2</v>
      </c>
      <c r="I40" s="156"/>
      <c r="J40" s="72">
        <f>ROUND(J31/J41,2)</f>
        <v>0.04</v>
      </c>
      <c r="K40" s="156"/>
      <c r="L40" s="80">
        <f>L31/L41</f>
        <v>2.6189693333333333E-2</v>
      </c>
      <c r="N40" s="161"/>
    </row>
    <row r="41" spans="1:14" ht="19.399999999999999" customHeight="1">
      <c r="A41" s="144"/>
      <c r="C41" s="149" t="s">
        <v>102</v>
      </c>
      <c r="D41" s="173">
        <v>13</v>
      </c>
      <c r="E41" s="104"/>
      <c r="F41" s="22">
        <v>405000000</v>
      </c>
      <c r="G41" s="104"/>
      <c r="H41" s="22">
        <v>300000000</v>
      </c>
      <c r="I41" s="104"/>
      <c r="J41" s="22">
        <v>405000000</v>
      </c>
      <c r="K41" s="104"/>
      <c r="L41" s="22">
        <v>300000000</v>
      </c>
    </row>
    <row r="42" spans="1:14" ht="19.399999999999999" customHeight="1">
      <c r="A42" s="144"/>
      <c r="C42" s="149"/>
      <c r="D42" s="104"/>
      <c r="E42" s="104"/>
      <c r="F42" s="22"/>
      <c r="G42" s="104"/>
      <c r="H42" s="22"/>
      <c r="I42" s="104"/>
      <c r="J42" s="72"/>
      <c r="K42" s="104"/>
      <c r="L42" s="22"/>
    </row>
    <row r="43" spans="1:14" ht="19.399999999999999" customHeight="1">
      <c r="A43" s="144"/>
      <c r="C43" s="149"/>
      <c r="D43" s="104"/>
      <c r="E43" s="104"/>
      <c r="F43" s="22"/>
      <c r="G43" s="104"/>
      <c r="H43" s="22"/>
      <c r="I43" s="104"/>
      <c r="J43" s="72"/>
      <c r="K43" s="104"/>
      <c r="L43" s="22"/>
    </row>
    <row r="44" spans="1:14" ht="19.399999999999999" customHeight="1">
      <c r="A44" s="144"/>
      <c r="C44" s="149"/>
      <c r="D44" s="104"/>
      <c r="E44" s="104"/>
      <c r="F44" s="22"/>
      <c r="G44" s="104"/>
      <c r="H44" s="22"/>
      <c r="I44" s="104"/>
      <c r="J44" s="72"/>
      <c r="K44" s="104"/>
      <c r="L44" s="22"/>
    </row>
    <row r="45" spans="1:14" ht="19.399999999999999" customHeight="1">
      <c r="A45" s="144"/>
      <c r="C45" s="149"/>
      <c r="D45" s="104"/>
      <c r="E45" s="104"/>
      <c r="F45" s="22"/>
      <c r="G45" s="104"/>
      <c r="H45" s="22"/>
      <c r="I45" s="104"/>
      <c r="J45" s="72"/>
      <c r="K45" s="104"/>
      <c r="L45" s="22"/>
    </row>
    <row r="46" spans="1:14" ht="19.399999999999999" customHeight="1">
      <c r="A46" s="144"/>
      <c r="C46" s="149"/>
      <c r="D46" s="104"/>
      <c r="E46" s="104"/>
      <c r="F46" s="22"/>
      <c r="G46" s="104"/>
      <c r="H46" s="22"/>
      <c r="I46" s="104"/>
      <c r="J46" s="72"/>
      <c r="K46" s="104"/>
      <c r="L46" s="22"/>
    </row>
    <row r="47" spans="1:14" ht="22.4" customHeight="1">
      <c r="A47" s="144"/>
      <c r="C47" s="100" t="s">
        <v>142</v>
      </c>
      <c r="D47" s="157"/>
      <c r="E47" s="157"/>
      <c r="F47" s="22"/>
      <c r="G47" s="104"/>
      <c r="H47" s="22"/>
      <c r="I47" s="104"/>
      <c r="J47" s="22"/>
      <c r="K47" s="104"/>
      <c r="L47" s="22"/>
    </row>
    <row r="48" spans="1:14" ht="24" customHeight="1">
      <c r="C48" s="103"/>
      <c r="F48" s="158">
        <f>F27-F33</f>
        <v>0</v>
      </c>
      <c r="G48" s="145"/>
      <c r="H48" s="158">
        <f>H27-H33</f>
        <v>0</v>
      </c>
      <c r="I48" s="145"/>
      <c r="J48" s="158">
        <f>J27-J33</f>
        <v>0</v>
      </c>
      <c r="K48" s="145"/>
      <c r="L48" s="158">
        <f>L27-L33</f>
        <v>0</v>
      </c>
    </row>
    <row r="49" spans="1:12" ht="24" customHeight="1">
      <c r="C49" s="103"/>
      <c r="F49" s="158">
        <f>F29-F39</f>
        <v>0</v>
      </c>
      <c r="G49" s="145"/>
      <c r="H49" s="158">
        <f>H29-H39</f>
        <v>0</v>
      </c>
      <c r="I49" s="145"/>
      <c r="J49" s="158">
        <f>J29-J39</f>
        <v>0</v>
      </c>
      <c r="K49" s="145"/>
      <c r="L49" s="158">
        <f>L29-L39</f>
        <v>0</v>
      </c>
    </row>
    <row r="50" spans="1:12" ht="24" customHeight="1">
      <c r="C50" s="103"/>
      <c r="G50" s="145"/>
      <c r="I50" s="145"/>
      <c r="K50" s="145"/>
    </row>
    <row r="51" spans="1:12" ht="24" customHeight="1">
      <c r="C51" s="103"/>
      <c r="G51" s="145"/>
      <c r="I51" s="145"/>
      <c r="K51" s="145"/>
    </row>
    <row r="52" spans="1:12" ht="24" customHeight="1">
      <c r="C52" s="103"/>
      <c r="G52" s="145"/>
      <c r="I52" s="145"/>
      <c r="K52" s="145"/>
    </row>
    <row r="53" spans="1:12" ht="24" customHeight="1">
      <c r="A53" s="103"/>
      <c r="C53" s="103"/>
      <c r="G53" s="145"/>
      <c r="I53" s="145"/>
      <c r="K53" s="145"/>
    </row>
    <row r="54" spans="1:12" ht="24" customHeight="1">
      <c r="A54" s="103"/>
      <c r="C54" s="103"/>
      <c r="G54" s="145"/>
      <c r="I54" s="145"/>
      <c r="K54" s="145"/>
    </row>
    <row r="55" spans="1:12" ht="24" customHeight="1">
      <c r="A55" s="103"/>
      <c r="C55" s="103"/>
      <c r="G55" s="145"/>
      <c r="I55" s="145"/>
      <c r="K55" s="145"/>
    </row>
    <row r="56" spans="1:12" ht="24" customHeight="1">
      <c r="A56" s="103"/>
      <c r="C56" s="103"/>
      <c r="G56" s="145"/>
      <c r="I56" s="145"/>
      <c r="K56" s="145"/>
    </row>
    <row r="57" spans="1:12" ht="24" customHeight="1">
      <c r="A57" s="103"/>
      <c r="G57" s="145"/>
      <c r="I57" s="145"/>
      <c r="K57" s="145"/>
    </row>
    <row r="58" spans="1:12" ht="24" customHeight="1">
      <c r="A58" s="103"/>
      <c r="C58" s="103"/>
      <c r="G58" s="145"/>
      <c r="I58" s="145"/>
      <c r="K58" s="145"/>
    </row>
    <row r="59" spans="1:12" ht="24" customHeight="1">
      <c r="A59" s="103"/>
      <c r="C59" s="103"/>
      <c r="G59" s="145"/>
      <c r="I59" s="145"/>
      <c r="K59" s="145"/>
    </row>
    <row r="60" spans="1:12" ht="24" customHeight="1">
      <c r="A60" s="103"/>
      <c r="C60" s="103"/>
      <c r="G60" s="145"/>
      <c r="I60" s="145"/>
      <c r="K60" s="145"/>
    </row>
    <row r="61" spans="1:12" ht="24" customHeight="1">
      <c r="A61" s="103"/>
      <c r="C61" s="103"/>
      <c r="G61" s="145"/>
      <c r="I61" s="145"/>
      <c r="K61" s="145"/>
    </row>
    <row r="62" spans="1:12" ht="24" customHeight="1">
      <c r="A62" s="103"/>
      <c r="C62" s="103"/>
      <c r="G62" s="145"/>
      <c r="I62" s="145"/>
      <c r="K62" s="145"/>
    </row>
    <row r="63" spans="1:12" ht="24" customHeight="1">
      <c r="A63" s="103"/>
      <c r="G63" s="145"/>
      <c r="I63" s="145"/>
      <c r="K63" s="145"/>
    </row>
    <row r="64" spans="1:12" ht="24" customHeight="1">
      <c r="A64" s="103"/>
      <c r="C64" s="103"/>
    </row>
    <row r="65" spans="1:3" ht="24" customHeight="1">
      <c r="A65" s="103"/>
      <c r="B65" s="160" t="s">
        <v>150</v>
      </c>
    </row>
    <row r="66" spans="1:3" ht="20">
      <c r="A66" s="103"/>
    </row>
    <row r="69" spans="1:3" ht="24" customHeight="1">
      <c r="A69" s="103"/>
      <c r="C69" s="124"/>
    </row>
    <row r="74" spans="1:3" ht="24" customHeight="1">
      <c r="A74" s="103"/>
      <c r="C74" s="103"/>
    </row>
    <row r="75" spans="1:3" ht="24" customHeight="1">
      <c r="A75" s="103"/>
      <c r="C75" s="103"/>
    </row>
    <row r="76" spans="1:3" ht="24" customHeight="1">
      <c r="A76" s="103"/>
      <c r="C76" s="103"/>
    </row>
    <row r="77" spans="1:3" ht="24" customHeight="1">
      <c r="A77" s="103"/>
      <c r="C77" s="103"/>
    </row>
    <row r="78" spans="1:3" ht="24" customHeight="1">
      <c r="A78" s="103"/>
      <c r="C78" s="103"/>
    </row>
    <row r="79" spans="1:3" ht="24" customHeight="1">
      <c r="A79" s="103"/>
      <c r="C79" s="103"/>
    </row>
    <row r="80" spans="1:3" ht="24" customHeight="1">
      <c r="A80" s="103"/>
      <c r="C80" s="103"/>
    </row>
    <row r="81" s="103" customFormat="1" ht="24" customHeight="1"/>
    <row r="82" s="103" customFormat="1" ht="24" customHeight="1"/>
    <row r="83" s="103" customFormat="1" ht="24" customHeight="1"/>
    <row r="84" s="103" customFormat="1" ht="24" customHeight="1"/>
    <row r="85" s="103" customFormat="1" ht="24" customHeight="1"/>
    <row r="86" s="103" customFormat="1" ht="24" customHeight="1"/>
    <row r="87" s="103" customFormat="1" ht="24" customHeight="1"/>
    <row r="88" s="103" customFormat="1" ht="24" customHeight="1"/>
    <row r="89" s="103" customFormat="1" ht="24" customHeight="1"/>
    <row r="90" s="103" customFormat="1" ht="24" customHeight="1"/>
    <row r="91" s="103" customFormat="1" ht="24" customHeight="1"/>
    <row r="92" s="103" customFormat="1" ht="24" customHeight="1"/>
    <row r="93" s="103" customFormat="1" ht="24" customHeight="1"/>
    <row r="94" s="103" customFormat="1" ht="24" customHeight="1"/>
    <row r="95" s="103" customFormat="1" ht="24" customHeight="1"/>
    <row r="96" s="103" customFormat="1" ht="24" customHeight="1"/>
    <row r="97" s="103" customFormat="1" ht="24" customHeight="1"/>
  </sheetData>
  <mergeCells count="7">
    <mergeCell ref="C1:L1"/>
    <mergeCell ref="C2:L2"/>
    <mergeCell ref="C3:L3"/>
    <mergeCell ref="C5:L5"/>
    <mergeCell ref="F7:I7"/>
    <mergeCell ref="J7:L7"/>
    <mergeCell ref="C4:L4"/>
  </mergeCells>
  <pageMargins left="0.8" right="0.3" top="1" bottom="0.5" header="0.5" footer="0.3"/>
  <pageSetup paperSize="9" scale="8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4EC9F-F228-4A05-B394-EC029C00DC56}">
  <sheetPr>
    <tabColor rgb="FF00B050"/>
  </sheetPr>
  <dimension ref="A1:S98"/>
  <sheetViews>
    <sheetView showGridLines="0" view="pageBreakPreview" topLeftCell="C36" zoomScaleNormal="100" zoomScaleSheetLayoutView="100" workbookViewId="0">
      <selection activeCell="E39" sqref="E39"/>
    </sheetView>
  </sheetViews>
  <sheetFormatPr defaultColWidth="9.09765625" defaultRowHeight="20"/>
  <cols>
    <col min="1" max="1" width="17.09765625" style="109" hidden="1" customWidth="1"/>
    <col min="2" max="2" width="1.8984375" style="103" hidden="1" customWidth="1"/>
    <col min="3" max="3" width="54.3984375" style="109" customWidth="1"/>
    <col min="4" max="4" width="9.09765625" style="103"/>
    <col min="5" max="5" width="12.59765625" style="103" customWidth="1"/>
    <col min="6" max="6" width="1" style="103" customWidth="1"/>
    <col min="7" max="7" width="12.59765625" style="103" customWidth="1"/>
    <col min="8" max="8" width="1" style="103" customWidth="1"/>
    <col min="9" max="9" width="12.59765625" style="103" customWidth="1"/>
    <col min="10" max="10" width="1" style="103" customWidth="1"/>
    <col min="11" max="11" width="12.59765625" style="103" customWidth="1"/>
    <col min="12" max="12" width="5" style="103" customWidth="1"/>
    <col min="13" max="13" width="11.09765625" style="103" bestFit="1" customWidth="1"/>
    <col min="14" max="14" width="12.09765625" style="103" bestFit="1" customWidth="1"/>
    <col min="15" max="15" width="10.09765625" style="103" bestFit="1" customWidth="1"/>
    <col min="16" max="16" width="9.09765625" style="103"/>
    <col min="17" max="17" width="10.09765625" style="103" bestFit="1" customWidth="1"/>
    <col min="18" max="18" width="9.09765625" style="103"/>
    <col min="19" max="19" width="10.09765625" style="103" bestFit="1" customWidth="1"/>
    <col min="20" max="16384" width="9.09765625" style="103"/>
  </cols>
  <sheetData>
    <row r="1" spans="1:19" ht="25.4" customHeight="1">
      <c r="C1" s="229" t="str">
        <f>'[1]กำไร 3เดือน'!C1</f>
        <v>บริษัท สเปเชี่ยลตี้ เนเชอรัล โปรดักส์ จำกัด (มหาชน) และบริษัทย่อย</v>
      </c>
      <c r="D1" s="229"/>
      <c r="E1" s="229"/>
      <c r="F1" s="229"/>
      <c r="G1" s="229"/>
      <c r="H1" s="229"/>
      <c r="I1" s="229"/>
      <c r="J1" s="229"/>
      <c r="K1" s="229"/>
    </row>
    <row r="2" spans="1:19" ht="25.4" customHeight="1">
      <c r="C2" s="229" t="str">
        <f>'[1]กำไร 3เดือน'!C2</f>
        <v>งบกำไรขาดทุนเบ็ดเสร็จ</v>
      </c>
      <c r="D2" s="229"/>
      <c r="E2" s="229"/>
      <c r="F2" s="229"/>
      <c r="G2" s="229"/>
      <c r="H2" s="229"/>
      <c r="I2" s="229"/>
      <c r="J2" s="229"/>
      <c r="K2" s="229"/>
    </row>
    <row r="3" spans="1:19" ht="25.4" customHeight="1">
      <c r="C3" s="229" t="s">
        <v>184</v>
      </c>
      <c r="D3" s="229"/>
      <c r="E3" s="229"/>
      <c r="F3" s="229"/>
      <c r="G3" s="229"/>
      <c r="H3" s="229"/>
      <c r="I3" s="229"/>
      <c r="J3" s="229"/>
      <c r="K3" s="229"/>
    </row>
    <row r="4" spans="1:19" ht="25.4" customHeight="1">
      <c r="C4" s="233" t="s">
        <v>104</v>
      </c>
      <c r="D4" s="229"/>
      <c r="E4" s="229"/>
      <c r="F4" s="229"/>
      <c r="G4" s="229"/>
      <c r="H4" s="229"/>
      <c r="I4" s="229"/>
      <c r="J4" s="229"/>
      <c r="K4" s="229"/>
    </row>
    <row r="5" spans="1:19" ht="25.4" customHeight="1">
      <c r="C5" s="230" t="s">
        <v>63</v>
      </c>
      <c r="D5" s="230"/>
      <c r="E5" s="230"/>
      <c r="F5" s="230"/>
      <c r="G5" s="230"/>
      <c r="H5" s="230"/>
      <c r="I5" s="230"/>
      <c r="J5" s="230"/>
      <c r="K5" s="230"/>
    </row>
    <row r="6" spans="1:19" ht="6" customHeight="1">
      <c r="C6" s="105"/>
      <c r="D6" s="105"/>
      <c r="E6" s="105"/>
      <c r="F6" s="105"/>
      <c r="G6" s="105"/>
      <c r="H6" s="105"/>
      <c r="I6" s="105"/>
      <c r="J6" s="105"/>
      <c r="K6" s="105"/>
    </row>
    <row r="7" spans="1:19" ht="19.399999999999999" customHeight="1">
      <c r="D7" s="105" t="s">
        <v>31</v>
      </c>
      <c r="E7" s="231" t="s">
        <v>0</v>
      </c>
      <c r="F7" s="231"/>
      <c r="G7" s="231"/>
      <c r="H7" s="231"/>
      <c r="I7" s="232" t="s">
        <v>29</v>
      </c>
      <c r="J7" s="232"/>
      <c r="K7" s="232"/>
    </row>
    <row r="8" spans="1:19" ht="19.399999999999999" customHeight="1">
      <c r="A8" s="142" t="s">
        <v>55</v>
      </c>
      <c r="E8" s="106">
        <v>2568</v>
      </c>
      <c r="F8" s="143"/>
      <c r="G8" s="106">
        <v>2567</v>
      </c>
      <c r="H8" s="104"/>
      <c r="I8" s="106">
        <v>2568</v>
      </c>
      <c r="J8" s="143"/>
      <c r="K8" s="106">
        <v>2567</v>
      </c>
    </row>
    <row r="9" spans="1:19" ht="19.399999999999999" customHeight="1">
      <c r="A9" s="144"/>
      <c r="C9" s="109" t="s">
        <v>179</v>
      </c>
      <c r="D9" s="104"/>
      <c r="E9" s="11"/>
      <c r="F9" s="145"/>
      <c r="G9" s="145"/>
      <c r="H9" s="145"/>
      <c r="I9" s="30"/>
      <c r="J9" s="145"/>
      <c r="K9" s="145"/>
    </row>
    <row r="10" spans="1:19" ht="19.399999999999999" customHeight="1">
      <c r="C10" s="146" t="s">
        <v>73</v>
      </c>
      <c r="D10" s="104"/>
      <c r="E10" s="12">
        <v>255565208</v>
      </c>
      <c r="F10" s="13"/>
      <c r="G10" s="12">
        <v>207722739</v>
      </c>
      <c r="H10" s="13"/>
      <c r="I10" s="12">
        <v>111046054</v>
      </c>
      <c r="J10" s="13"/>
      <c r="K10" s="12">
        <v>69230365</v>
      </c>
      <c r="L10" s="147"/>
      <c r="M10" s="85"/>
      <c r="N10" s="147"/>
      <c r="O10" s="85"/>
      <c r="Q10" s="85"/>
      <c r="S10" s="85"/>
    </row>
    <row r="11" spans="1:19" ht="19.399999999999999" customHeight="1">
      <c r="C11" s="146" t="s">
        <v>66</v>
      </c>
      <c r="D11" s="104"/>
      <c r="E11" s="12">
        <v>2732388</v>
      </c>
      <c r="F11" s="13"/>
      <c r="G11" s="12">
        <v>1190543</v>
      </c>
      <c r="H11" s="13"/>
      <c r="I11" s="12">
        <v>6889588</v>
      </c>
      <c r="J11" s="13"/>
      <c r="K11" s="12">
        <v>2195093</v>
      </c>
      <c r="M11" s="85"/>
      <c r="N11" s="147"/>
      <c r="O11" s="85"/>
      <c r="Q11" s="85"/>
      <c r="S11" s="85"/>
    </row>
    <row r="12" spans="1:19" ht="19.399999999999999" customHeight="1">
      <c r="C12" s="146" t="s">
        <v>12</v>
      </c>
      <c r="D12" s="104"/>
      <c r="E12" s="12">
        <v>7616622</v>
      </c>
      <c r="F12" s="13"/>
      <c r="G12" s="12">
        <v>7909467</v>
      </c>
      <c r="H12" s="13"/>
      <c r="I12" s="12">
        <v>9233469</v>
      </c>
      <c r="J12" s="13"/>
      <c r="K12" s="12">
        <v>7231180</v>
      </c>
      <c r="L12" s="73"/>
      <c r="M12" s="147"/>
      <c r="O12" s="147"/>
    </row>
    <row r="13" spans="1:19" ht="19.399999999999999" customHeight="1">
      <c r="C13" s="146" t="s">
        <v>132</v>
      </c>
      <c r="D13" s="173" t="s">
        <v>196</v>
      </c>
      <c r="E13" s="20">
        <v>0</v>
      </c>
      <c r="F13" s="13"/>
      <c r="G13" s="20">
        <v>0</v>
      </c>
      <c r="H13" s="13"/>
      <c r="I13" s="20">
        <v>0</v>
      </c>
      <c r="J13" s="13"/>
      <c r="K13" s="12">
        <v>60513371</v>
      </c>
      <c r="M13" s="147"/>
    </row>
    <row r="14" spans="1:19" ht="19.399999999999999" customHeight="1">
      <c r="A14" s="142" t="s">
        <v>56</v>
      </c>
      <c r="B14" s="103">
        <v>22.1</v>
      </c>
      <c r="C14" s="148" t="s">
        <v>57</v>
      </c>
      <c r="D14" s="104"/>
      <c r="E14" s="14">
        <f>SUM(E10:E13)</f>
        <v>265914218</v>
      </c>
      <c r="F14" s="13"/>
      <c r="G14" s="14">
        <f>SUM(G10:G13)</f>
        <v>216822749</v>
      </c>
      <c r="H14" s="13"/>
      <c r="I14" s="14">
        <f>SUM(I10:I13)</f>
        <v>127169111</v>
      </c>
      <c r="J14" s="13"/>
      <c r="K14" s="14">
        <f>SUM(K10:K13)</f>
        <v>139170009</v>
      </c>
      <c r="M14" s="147"/>
    </row>
    <row r="15" spans="1:19" ht="19.399999999999999" customHeight="1">
      <c r="C15" s="109" t="s">
        <v>58</v>
      </c>
      <c r="D15" s="104"/>
      <c r="E15" s="15"/>
      <c r="F15" s="13"/>
      <c r="G15" s="15"/>
      <c r="H15" s="13"/>
      <c r="I15" s="15"/>
      <c r="J15" s="13"/>
      <c r="K15" s="15"/>
    </row>
    <row r="16" spans="1:19" ht="19.399999999999999" customHeight="1">
      <c r="C16" s="146" t="s">
        <v>38</v>
      </c>
      <c r="D16" s="104"/>
      <c r="E16" s="12">
        <v>152763922</v>
      </c>
      <c r="F16" s="13"/>
      <c r="G16" s="12">
        <v>124243335</v>
      </c>
      <c r="H16" s="13"/>
      <c r="I16" s="12">
        <v>63521629</v>
      </c>
      <c r="J16" s="13"/>
      <c r="K16" s="12">
        <v>41394765</v>
      </c>
      <c r="N16" s="147"/>
    </row>
    <row r="17" spans="1:19" ht="19.399999999999999" customHeight="1">
      <c r="C17" s="146" t="s">
        <v>64</v>
      </c>
      <c r="E17" s="12">
        <v>926819</v>
      </c>
      <c r="F17" s="13"/>
      <c r="G17" s="12">
        <v>562386</v>
      </c>
      <c r="H17" s="13"/>
      <c r="I17" s="12">
        <v>2798119</v>
      </c>
      <c r="J17" s="13"/>
      <c r="K17" s="12">
        <v>1239642</v>
      </c>
      <c r="N17" s="147"/>
    </row>
    <row r="18" spans="1:19" ht="19.399999999999999" customHeight="1">
      <c r="C18" s="146" t="s">
        <v>82</v>
      </c>
      <c r="E18" s="12">
        <v>9847479</v>
      </c>
      <c r="F18" s="13"/>
      <c r="G18" s="12">
        <v>11551118</v>
      </c>
      <c r="H18" s="13"/>
      <c r="I18" s="12">
        <v>3270047</v>
      </c>
      <c r="J18" s="13"/>
      <c r="K18" s="12">
        <v>2946048</v>
      </c>
    </row>
    <row r="19" spans="1:19" ht="19.399999999999999" customHeight="1">
      <c r="A19" s="142"/>
      <c r="C19" s="146" t="s">
        <v>33</v>
      </c>
      <c r="D19" s="104"/>
      <c r="E19" s="12">
        <v>42405478</v>
      </c>
      <c r="F19" s="13"/>
      <c r="G19" s="12">
        <v>42185777</v>
      </c>
      <c r="H19" s="13"/>
      <c r="I19" s="12">
        <v>22825113</v>
      </c>
      <c r="J19" s="13"/>
      <c r="K19" s="12">
        <v>19345031</v>
      </c>
    </row>
    <row r="20" spans="1:19" ht="19.399999999999999" customHeight="1">
      <c r="C20" s="148" t="s">
        <v>52</v>
      </c>
      <c r="D20" s="104"/>
      <c r="E20" s="14">
        <f>SUM(E16:E19)</f>
        <v>205943698</v>
      </c>
      <c r="F20" s="13"/>
      <c r="G20" s="14">
        <f>SUM(G16:G19)</f>
        <v>178542616</v>
      </c>
      <c r="H20" s="13"/>
      <c r="I20" s="14">
        <f>SUM(I16:I19)</f>
        <v>92414908</v>
      </c>
      <c r="J20" s="13"/>
      <c r="K20" s="14">
        <f>SUM(K16:K19)</f>
        <v>64925486</v>
      </c>
    </row>
    <row r="21" spans="1:19" ht="19.399999999999999" customHeight="1">
      <c r="C21" s="148"/>
      <c r="D21" s="104"/>
      <c r="E21" s="9"/>
      <c r="F21" s="13"/>
      <c r="G21" s="9"/>
      <c r="H21" s="13"/>
      <c r="I21" s="9"/>
      <c r="J21" s="13"/>
      <c r="K21" s="9"/>
    </row>
    <row r="22" spans="1:19" ht="19.399999999999999" customHeight="1">
      <c r="A22" s="142" t="s">
        <v>60</v>
      </c>
      <c r="C22" s="149" t="s">
        <v>91</v>
      </c>
      <c r="D22" s="104"/>
      <c r="E22" s="16">
        <f>E14-E20</f>
        <v>59970520</v>
      </c>
      <c r="F22" s="13"/>
      <c r="G22" s="16">
        <f>G14-G20</f>
        <v>38280133</v>
      </c>
      <c r="H22" s="18"/>
      <c r="I22" s="16">
        <f>I14-I20</f>
        <v>34754203</v>
      </c>
      <c r="J22" s="18"/>
      <c r="K22" s="16">
        <f>K14-K20</f>
        <v>74244523</v>
      </c>
      <c r="L22" s="150"/>
      <c r="N22" s="150"/>
    </row>
    <row r="23" spans="1:19" ht="19.399999999999999" customHeight="1">
      <c r="A23" s="142" t="s">
        <v>59</v>
      </c>
      <c r="C23" s="151" t="s">
        <v>39</v>
      </c>
      <c r="D23" s="173"/>
      <c r="E23" s="179">
        <v>177976</v>
      </c>
      <c r="F23" s="177"/>
      <c r="G23" s="179">
        <v>1144686</v>
      </c>
      <c r="H23" s="177"/>
      <c r="I23" s="179">
        <v>70907</v>
      </c>
      <c r="J23" s="177"/>
      <c r="K23" s="179">
        <v>100885</v>
      </c>
      <c r="M23" s="150"/>
      <c r="O23" s="150"/>
      <c r="Q23" s="150"/>
      <c r="S23" s="150"/>
    </row>
    <row r="24" spans="1:19" ht="19.399999999999999" customHeight="1">
      <c r="A24" s="142"/>
      <c r="C24" s="151" t="s">
        <v>138</v>
      </c>
      <c r="D24" s="173">
        <v>4.2</v>
      </c>
      <c r="E24" s="180">
        <v>85837</v>
      </c>
      <c r="F24" s="177"/>
      <c r="G24" s="180">
        <v>88465</v>
      </c>
      <c r="H24" s="177"/>
      <c r="I24" s="181">
        <v>0</v>
      </c>
      <c r="J24" s="177"/>
      <c r="K24" s="181">
        <v>0</v>
      </c>
    </row>
    <row r="25" spans="1:19" ht="19.399999999999999" customHeight="1">
      <c r="A25" s="142"/>
      <c r="C25" s="152" t="s">
        <v>170</v>
      </c>
      <c r="D25" s="173"/>
      <c r="E25" s="183">
        <f>E22-E23+E24</f>
        <v>59878381</v>
      </c>
      <c r="F25" s="176"/>
      <c r="G25" s="183">
        <f>G22-G23+G24</f>
        <v>37223912</v>
      </c>
      <c r="H25" s="176"/>
      <c r="I25" s="183">
        <f>I22-I23+I24</f>
        <v>34683296</v>
      </c>
      <c r="J25" s="176"/>
      <c r="K25" s="183">
        <f>K22-K23+K24</f>
        <v>74143638</v>
      </c>
      <c r="M25" s="147"/>
    </row>
    <row r="26" spans="1:19" ht="19.399999999999999" customHeight="1">
      <c r="A26" s="142" t="s">
        <v>61</v>
      </c>
      <c r="C26" s="153" t="s">
        <v>62</v>
      </c>
      <c r="D26" s="173">
        <v>12</v>
      </c>
      <c r="E26" s="180">
        <v>12703701</v>
      </c>
      <c r="F26" s="176"/>
      <c r="G26" s="180">
        <v>7871136</v>
      </c>
      <c r="H26" s="176"/>
      <c r="I26" s="180">
        <v>6702002</v>
      </c>
      <c r="J26" s="176"/>
      <c r="K26" s="180">
        <v>2354751</v>
      </c>
      <c r="M26" s="150"/>
      <c r="O26" s="150"/>
      <c r="Q26" s="150"/>
      <c r="S26" s="150"/>
    </row>
    <row r="27" spans="1:19" ht="19.399999999999999" customHeight="1">
      <c r="A27" s="142" t="s">
        <v>60</v>
      </c>
      <c r="C27" s="149" t="s">
        <v>123</v>
      </c>
      <c r="D27" s="173"/>
      <c r="E27" s="185">
        <f>E25-E26</f>
        <v>47174680</v>
      </c>
      <c r="F27" s="177"/>
      <c r="G27" s="185">
        <f>G25-G26</f>
        <v>29352776</v>
      </c>
      <c r="H27" s="177"/>
      <c r="I27" s="185">
        <f>I25-I26</f>
        <v>27981294</v>
      </c>
      <c r="J27" s="177"/>
      <c r="K27" s="185">
        <f>K25-K26</f>
        <v>71788887</v>
      </c>
      <c r="L27" s="86"/>
      <c r="M27" s="147"/>
    </row>
    <row r="28" spans="1:19" ht="19.399999999999999" hidden="1" customHeight="1">
      <c r="A28" s="144"/>
      <c r="C28" s="153" t="s">
        <v>180</v>
      </c>
      <c r="D28" s="173"/>
      <c r="E28" s="181">
        <v>0</v>
      </c>
      <c r="F28" s="179"/>
      <c r="G28" s="181">
        <v>0</v>
      </c>
      <c r="H28" s="179"/>
      <c r="I28" s="181">
        <v>0</v>
      </c>
      <c r="J28" s="179"/>
      <c r="K28" s="181">
        <v>0</v>
      </c>
    </row>
    <row r="29" spans="1:19" ht="19.399999999999999" customHeight="1" thickBot="1">
      <c r="A29" s="144"/>
      <c r="C29" s="149" t="s">
        <v>124</v>
      </c>
      <c r="D29" s="173"/>
      <c r="E29" s="186">
        <f>E27+E28</f>
        <v>47174680</v>
      </c>
      <c r="F29" s="179"/>
      <c r="G29" s="186">
        <f>G27+G28</f>
        <v>29352776</v>
      </c>
      <c r="H29" s="179"/>
      <c r="I29" s="186">
        <f>I27+I28</f>
        <v>27981294</v>
      </c>
      <c r="J29" s="179"/>
      <c r="K29" s="186">
        <f>K27+K28</f>
        <v>71788887</v>
      </c>
      <c r="M29" s="87"/>
      <c r="N29" s="150"/>
    </row>
    <row r="30" spans="1:19" ht="9.65" customHeight="1" thickTop="1">
      <c r="A30" s="144"/>
      <c r="C30" s="149"/>
      <c r="D30" s="104"/>
      <c r="E30" s="83"/>
      <c r="F30" s="9"/>
      <c r="G30" s="83"/>
      <c r="H30" s="9"/>
      <c r="I30" s="83"/>
      <c r="J30" s="9"/>
      <c r="K30" s="83"/>
      <c r="M30" s="87"/>
      <c r="N30" s="150"/>
    </row>
    <row r="31" spans="1:19" ht="19.399999999999999" customHeight="1">
      <c r="A31" s="144"/>
      <c r="C31" s="149" t="s">
        <v>171</v>
      </c>
      <c r="D31" s="154"/>
      <c r="E31" s="107"/>
      <c r="F31" s="145"/>
      <c r="G31" s="107"/>
      <c r="H31" s="145"/>
      <c r="I31" s="107"/>
      <c r="J31" s="145"/>
      <c r="K31" s="107"/>
    </row>
    <row r="32" spans="1:19" ht="19.399999999999999" customHeight="1">
      <c r="A32" s="144"/>
      <c r="C32" s="155" t="s">
        <v>99</v>
      </c>
      <c r="D32" s="154"/>
      <c r="E32" s="45">
        <v>48591847</v>
      </c>
      <c r="F32" s="13"/>
      <c r="G32" s="45">
        <v>32711265</v>
      </c>
      <c r="H32" s="13"/>
      <c r="I32" s="45">
        <v>27981294</v>
      </c>
      <c r="J32" s="13"/>
      <c r="K32" s="45">
        <v>71788887</v>
      </c>
    </row>
    <row r="33" spans="1:13" ht="19.399999999999999" customHeight="1">
      <c r="A33" s="144"/>
      <c r="C33" s="155" t="s">
        <v>42</v>
      </c>
      <c r="D33" s="154"/>
      <c r="E33" s="19">
        <v>-1417167</v>
      </c>
      <c r="F33" s="13"/>
      <c r="G33" s="19">
        <v>-3358489</v>
      </c>
      <c r="H33" s="13"/>
      <c r="I33" s="20">
        <v>0</v>
      </c>
      <c r="J33" s="18"/>
      <c r="K33" s="20">
        <v>0</v>
      </c>
      <c r="M33" s="150"/>
    </row>
    <row r="34" spans="1:13" ht="19.399999999999999" customHeight="1" thickBot="1">
      <c r="A34" s="144"/>
      <c r="C34" s="149" t="s">
        <v>123</v>
      </c>
      <c r="D34" s="154"/>
      <c r="E34" s="46">
        <f>SUM(E32:E33)</f>
        <v>47174680</v>
      </c>
      <c r="F34" s="13"/>
      <c r="G34" s="46">
        <f>SUM(G32:G33)</f>
        <v>29352776</v>
      </c>
      <c r="H34" s="13"/>
      <c r="I34" s="46">
        <f>SUM(I32:I33)</f>
        <v>27981294</v>
      </c>
      <c r="J34" s="13"/>
      <c r="K34" s="46">
        <f>SUM(K32:K33)</f>
        <v>71788887</v>
      </c>
    </row>
    <row r="35" spans="1:13" ht="8.4" customHeight="1" thickTop="1">
      <c r="A35" s="144"/>
      <c r="C35" s="149"/>
      <c r="D35" s="154"/>
      <c r="E35" s="22"/>
      <c r="F35" s="13"/>
      <c r="G35" s="22"/>
      <c r="H35" s="13"/>
      <c r="I35" s="22"/>
      <c r="J35" s="13"/>
      <c r="K35" s="22"/>
    </row>
    <row r="36" spans="1:13" ht="19.399999999999999" customHeight="1">
      <c r="A36" s="144"/>
      <c r="C36" s="149" t="s">
        <v>172</v>
      </c>
      <c r="D36" s="154"/>
      <c r="E36" s="21"/>
      <c r="F36" s="145"/>
      <c r="G36" s="21"/>
      <c r="H36" s="145"/>
      <c r="I36" s="21"/>
      <c r="J36" s="145"/>
      <c r="K36" s="21"/>
    </row>
    <row r="37" spans="1:13" ht="19.399999999999999" customHeight="1">
      <c r="A37" s="144"/>
      <c r="C37" s="155" t="s">
        <v>99</v>
      </c>
      <c r="D37" s="154"/>
      <c r="E37" s="22">
        <v>48591847</v>
      </c>
      <c r="F37" s="145"/>
      <c r="G37" s="22">
        <v>32711265</v>
      </c>
      <c r="H37" s="145"/>
      <c r="I37" s="45">
        <v>27981294</v>
      </c>
      <c r="J37" s="145"/>
      <c r="K37" s="45">
        <v>71788887</v>
      </c>
    </row>
    <row r="38" spans="1:13" ht="19.399999999999999" customHeight="1">
      <c r="A38" s="144"/>
      <c r="C38" s="155" t="s">
        <v>42</v>
      </c>
      <c r="D38" s="154"/>
      <c r="E38" s="19">
        <v>-1417167</v>
      </c>
      <c r="F38" s="145"/>
      <c r="G38" s="19">
        <v>-3358489</v>
      </c>
      <c r="H38" s="145"/>
      <c r="I38" s="20">
        <v>0</v>
      </c>
      <c r="J38" s="18"/>
      <c r="K38" s="20">
        <v>0</v>
      </c>
    </row>
    <row r="39" spans="1:13" ht="19.399999999999999" customHeight="1" thickBot="1">
      <c r="A39" s="144"/>
      <c r="C39" s="149" t="s">
        <v>124</v>
      </c>
      <c r="D39" s="154"/>
      <c r="E39" s="46">
        <f>SUM(E37:E38)</f>
        <v>47174680</v>
      </c>
      <c r="F39" s="145"/>
      <c r="G39" s="46">
        <f>SUM(G37:G38)</f>
        <v>29352776</v>
      </c>
      <c r="H39" s="145"/>
      <c r="I39" s="46">
        <f>SUM(I37:I38)</f>
        <v>27981294</v>
      </c>
      <c r="J39" s="145"/>
      <c r="K39" s="46">
        <f>SUM(K37:K38)</f>
        <v>71788887</v>
      </c>
    </row>
    <row r="40" spans="1:13" ht="19.399999999999999" customHeight="1" thickTop="1">
      <c r="A40" s="144"/>
      <c r="C40" s="149"/>
      <c r="D40" s="154"/>
      <c r="E40" s="22"/>
      <c r="F40" s="145"/>
      <c r="G40" s="22"/>
      <c r="H40" s="145"/>
      <c r="I40" s="22"/>
      <c r="J40" s="145"/>
      <c r="K40" s="22"/>
    </row>
    <row r="41" spans="1:13" ht="19.399999999999999" customHeight="1">
      <c r="A41" s="144"/>
      <c r="C41" s="149" t="s">
        <v>173</v>
      </c>
      <c r="D41" s="173">
        <v>13</v>
      </c>
      <c r="E41" s="23">
        <f>ROUND(E32/E42,2)</f>
        <v>0.12</v>
      </c>
      <c r="F41" s="156"/>
      <c r="G41" s="23">
        <f>ROUND(G32/G42,2)</f>
        <v>0.11</v>
      </c>
      <c r="H41" s="156"/>
      <c r="I41" s="23">
        <f>ROUND(I32/I42,2)</f>
        <v>7.0000000000000007E-2</v>
      </c>
      <c r="J41" s="156"/>
      <c r="K41" s="23">
        <f>ROUND(K32/K42,2)</f>
        <v>0.24</v>
      </c>
    </row>
    <row r="42" spans="1:13" ht="19.399999999999999" customHeight="1">
      <c r="A42" s="144"/>
      <c r="C42" s="149" t="s">
        <v>102</v>
      </c>
      <c r="D42" s="173">
        <v>13</v>
      </c>
      <c r="E42" s="22">
        <v>405000000</v>
      </c>
      <c r="F42" s="104"/>
      <c r="G42" s="22">
        <v>300000000</v>
      </c>
      <c r="H42" s="104"/>
      <c r="I42" s="22">
        <v>405000000</v>
      </c>
      <c r="J42" s="104"/>
      <c r="K42" s="22">
        <v>300000000</v>
      </c>
    </row>
    <row r="43" spans="1:13" ht="19.399999999999999" customHeight="1">
      <c r="A43" s="144"/>
      <c r="C43" s="149"/>
      <c r="D43" s="104"/>
      <c r="E43" s="22"/>
      <c r="F43" s="104"/>
      <c r="G43" s="22"/>
      <c r="H43" s="104"/>
      <c r="I43" s="22"/>
      <c r="J43" s="104"/>
      <c r="K43" s="22"/>
    </row>
    <row r="44" spans="1:13" ht="19.399999999999999" customHeight="1">
      <c r="A44" s="144"/>
      <c r="C44" s="149"/>
      <c r="D44" s="104"/>
      <c r="E44" s="22"/>
      <c r="F44" s="104"/>
      <c r="G44" s="22"/>
      <c r="H44" s="104"/>
      <c r="I44" s="22"/>
      <c r="J44" s="104"/>
      <c r="K44" s="22"/>
    </row>
    <row r="45" spans="1:13" ht="19.399999999999999" customHeight="1">
      <c r="A45" s="144"/>
      <c r="C45" s="149"/>
      <c r="D45" s="104"/>
      <c r="E45" s="22"/>
      <c r="F45" s="104"/>
      <c r="G45" s="22"/>
      <c r="H45" s="104"/>
      <c r="I45" s="22"/>
      <c r="J45" s="104"/>
      <c r="K45" s="22"/>
    </row>
    <row r="46" spans="1:13" ht="22.4" customHeight="1">
      <c r="A46" s="144"/>
      <c r="C46" s="100" t="s">
        <v>142</v>
      </c>
      <c r="D46" s="157"/>
      <c r="E46" s="22"/>
      <c r="F46" s="104"/>
      <c r="G46" s="22"/>
      <c r="H46" s="104"/>
      <c r="I46" s="22"/>
      <c r="J46" s="104"/>
      <c r="K46" s="22"/>
    </row>
    <row r="47" spans="1:13" ht="24" customHeight="1">
      <c r="A47" s="144"/>
      <c r="D47" s="145"/>
      <c r="E47" s="158">
        <f>E27-E34</f>
        <v>0</v>
      </c>
      <c r="F47" s="159"/>
      <c r="G47" s="158">
        <f>G27-G34</f>
        <v>0</v>
      </c>
      <c r="H47" s="159"/>
      <c r="I47" s="158">
        <f>I27-I34</f>
        <v>0</v>
      </c>
      <c r="J47" s="159"/>
      <c r="K47" s="158">
        <f>K27-K34</f>
        <v>0</v>
      </c>
    </row>
    <row r="48" spans="1:13" ht="24" customHeight="1">
      <c r="C48" s="103"/>
      <c r="E48" s="158">
        <f>E29-E39</f>
        <v>0</v>
      </c>
      <c r="F48" s="159"/>
      <c r="G48" s="158">
        <f>G29-G39</f>
        <v>0</v>
      </c>
      <c r="H48" s="159"/>
      <c r="I48" s="158">
        <f>I29-I39</f>
        <v>0</v>
      </c>
      <c r="J48" s="159"/>
      <c r="K48" s="158">
        <f>K29-K39</f>
        <v>0</v>
      </c>
    </row>
    <row r="49" spans="1:10" ht="24" customHeight="1">
      <c r="C49" s="103"/>
      <c r="F49" s="145"/>
      <c r="H49" s="145"/>
      <c r="J49" s="145"/>
    </row>
    <row r="50" spans="1:10" ht="24" customHeight="1">
      <c r="C50" s="103"/>
      <c r="F50" s="145"/>
      <c r="H50" s="145"/>
      <c r="J50" s="145"/>
    </row>
    <row r="51" spans="1:10" ht="24" customHeight="1">
      <c r="C51" s="103"/>
      <c r="F51" s="145"/>
      <c r="H51" s="145"/>
      <c r="J51" s="145"/>
    </row>
    <row r="52" spans="1:10" ht="24" customHeight="1">
      <c r="C52" s="103"/>
      <c r="F52" s="145"/>
      <c r="H52" s="145"/>
      <c r="J52" s="145"/>
    </row>
    <row r="53" spans="1:10" ht="24" customHeight="1">
      <c r="C53" s="103"/>
      <c r="F53" s="145"/>
      <c r="H53" s="145"/>
      <c r="J53" s="145"/>
    </row>
    <row r="54" spans="1:10" ht="24" customHeight="1">
      <c r="A54" s="103"/>
      <c r="C54" s="103"/>
      <c r="F54" s="145"/>
      <c r="H54" s="145"/>
      <c r="J54" s="145"/>
    </row>
    <row r="55" spans="1:10" ht="24" customHeight="1">
      <c r="A55" s="103"/>
      <c r="C55" s="103"/>
      <c r="F55" s="145"/>
      <c r="H55" s="145"/>
      <c r="J55" s="145"/>
    </row>
    <row r="56" spans="1:10" ht="24" customHeight="1">
      <c r="A56" s="103"/>
      <c r="C56" s="103"/>
      <c r="F56" s="145"/>
      <c r="H56" s="145"/>
      <c r="J56" s="145"/>
    </row>
    <row r="57" spans="1:10" ht="24" customHeight="1">
      <c r="A57" s="103"/>
      <c r="C57" s="103"/>
      <c r="F57" s="145"/>
      <c r="H57" s="145"/>
      <c r="J57" s="145"/>
    </row>
    <row r="58" spans="1:10" ht="24" customHeight="1">
      <c r="A58" s="103"/>
      <c r="F58" s="145"/>
      <c r="H58" s="145"/>
      <c r="J58" s="145"/>
    </row>
    <row r="59" spans="1:10" ht="24" customHeight="1">
      <c r="A59" s="103"/>
      <c r="C59" s="103"/>
      <c r="F59" s="145"/>
      <c r="H59" s="145"/>
      <c r="J59" s="145"/>
    </row>
    <row r="60" spans="1:10" ht="24" customHeight="1">
      <c r="A60" s="103"/>
      <c r="C60" s="103"/>
      <c r="F60" s="145"/>
      <c r="H60" s="145"/>
      <c r="J60" s="145"/>
    </row>
    <row r="61" spans="1:10" ht="24" customHeight="1">
      <c r="A61" s="103"/>
      <c r="C61" s="103"/>
      <c r="F61" s="145"/>
      <c r="H61" s="145"/>
      <c r="J61" s="145"/>
    </row>
    <row r="62" spans="1:10" ht="24" customHeight="1">
      <c r="A62" s="103"/>
      <c r="C62" s="103"/>
      <c r="F62" s="145"/>
      <c r="H62" s="145"/>
      <c r="J62" s="145"/>
    </row>
    <row r="63" spans="1:10" ht="24" customHeight="1">
      <c r="A63" s="103"/>
      <c r="C63" s="103"/>
      <c r="F63" s="145"/>
      <c r="H63" s="145"/>
      <c r="J63" s="145"/>
    </row>
    <row r="64" spans="1:10" ht="24" customHeight="1">
      <c r="A64" s="103"/>
      <c r="F64" s="145"/>
      <c r="H64" s="145"/>
      <c r="J64" s="145"/>
    </row>
    <row r="65" spans="1:3" ht="24" customHeight="1">
      <c r="A65" s="103"/>
      <c r="C65" s="103"/>
    </row>
    <row r="66" spans="1:3" ht="24" customHeight="1">
      <c r="A66" s="103"/>
      <c r="B66" s="160" t="s">
        <v>150</v>
      </c>
    </row>
    <row r="67" spans="1:3">
      <c r="A67" s="103"/>
    </row>
    <row r="70" spans="1:3" ht="24" customHeight="1">
      <c r="A70" s="103"/>
      <c r="C70" s="124"/>
    </row>
    <row r="75" spans="1:3" ht="24" customHeight="1">
      <c r="A75" s="103"/>
      <c r="C75" s="103"/>
    </row>
    <row r="76" spans="1:3" ht="24" customHeight="1">
      <c r="A76" s="103"/>
      <c r="C76" s="103"/>
    </row>
    <row r="77" spans="1:3" ht="24" customHeight="1">
      <c r="A77" s="103"/>
      <c r="C77" s="103"/>
    </row>
    <row r="78" spans="1:3" ht="24" customHeight="1">
      <c r="A78" s="103"/>
      <c r="C78" s="103"/>
    </row>
    <row r="79" spans="1:3" ht="24" customHeight="1">
      <c r="A79" s="103"/>
      <c r="C79" s="103"/>
    </row>
    <row r="80" spans="1:3" ht="24" customHeight="1">
      <c r="A80" s="103"/>
      <c r="C80" s="103"/>
    </row>
    <row r="81" s="103" customFormat="1" ht="24" customHeight="1"/>
    <row r="82" s="103" customFormat="1" ht="24" customHeight="1"/>
    <row r="83" s="103" customFormat="1" ht="24" customHeight="1"/>
    <row r="84" s="103" customFormat="1" ht="24" customHeight="1"/>
    <row r="85" s="103" customFormat="1" ht="24" customHeight="1"/>
    <row r="86" s="103" customFormat="1" ht="24" customHeight="1"/>
    <row r="87" s="103" customFormat="1" ht="24" customHeight="1"/>
    <row r="88" s="103" customFormat="1" ht="24" customHeight="1"/>
    <row r="89" s="103" customFormat="1" ht="24" customHeight="1"/>
    <row r="90" s="103" customFormat="1" ht="24" customHeight="1"/>
    <row r="91" s="103" customFormat="1" ht="24" customHeight="1"/>
    <row r="92" s="103" customFormat="1" ht="24" customHeight="1"/>
    <row r="93" s="103" customFormat="1" ht="24" customHeight="1"/>
    <row r="94" s="103" customFormat="1" ht="24" customHeight="1"/>
    <row r="95" s="103" customFormat="1" ht="24" customHeight="1"/>
    <row r="96" s="103" customFormat="1" ht="24" customHeight="1"/>
    <row r="97" s="103" customFormat="1" ht="24" customHeight="1"/>
    <row r="98" s="103" customFormat="1" ht="24" customHeight="1"/>
  </sheetData>
  <mergeCells count="7">
    <mergeCell ref="E7:H7"/>
    <mergeCell ref="I7:K7"/>
    <mergeCell ref="C1:K1"/>
    <mergeCell ref="C2:K2"/>
    <mergeCell ref="C3:K3"/>
    <mergeCell ref="C4:K4"/>
    <mergeCell ref="C5:K5"/>
  </mergeCells>
  <pageMargins left="0.8" right="0.3" top="1" bottom="0.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</sheetPr>
  <dimension ref="A1:AD66"/>
  <sheetViews>
    <sheetView showGridLines="0" view="pageBreakPreview" topLeftCell="A25" zoomScaleNormal="100" zoomScaleSheetLayoutView="100" workbookViewId="0">
      <selection activeCell="B29" sqref="B29"/>
    </sheetView>
  </sheetViews>
  <sheetFormatPr defaultColWidth="9.09765625" defaultRowHeight="24" customHeight="1"/>
  <cols>
    <col min="1" max="1" width="51.59765625" style="110" customWidth="1"/>
    <col min="2" max="2" width="8.8984375" style="110" customWidth="1"/>
    <col min="3" max="3" width="2.69921875" style="110" customWidth="1"/>
    <col min="4" max="4" width="13.09765625" style="110" customWidth="1"/>
    <col min="5" max="6" width="1.09765625" style="110" customWidth="1"/>
    <col min="7" max="7" width="13.09765625" style="110" bestFit="1" customWidth="1"/>
    <col min="8" max="9" width="1.09765625" style="110" customWidth="1"/>
    <col min="10" max="10" width="14.8984375" style="110" bestFit="1" customWidth="1"/>
    <col min="11" max="12" width="1" style="110" customWidth="1"/>
    <col min="13" max="13" width="12" style="110" bestFit="1" customWidth="1"/>
    <col min="14" max="15" width="1" style="110" customWidth="1"/>
    <col min="16" max="16" width="13.09765625" style="110" bestFit="1" customWidth="1"/>
    <col min="17" max="17" width="1" style="110" customWidth="1"/>
    <col min="18" max="18" width="1.09765625" style="110" customWidth="1"/>
    <col min="19" max="19" width="28.19921875" style="110" customWidth="1"/>
    <col min="20" max="20" width="1.09765625" style="110" customWidth="1"/>
    <col min="21" max="21" width="0.8984375" style="110" customWidth="1"/>
    <col min="22" max="22" width="13" style="110" bestFit="1" customWidth="1"/>
    <col min="23" max="24" width="0.69921875" style="110" customWidth="1"/>
    <col min="25" max="25" width="12" style="110" bestFit="1" customWidth="1"/>
    <col min="26" max="27" width="0.59765625" style="110" customWidth="1"/>
    <col min="28" max="28" width="13.59765625" style="110" customWidth="1"/>
    <col min="29" max="29" width="16.3984375" style="110" bestFit="1" customWidth="1"/>
    <col min="30" max="30" width="10.3984375" style="110" bestFit="1" customWidth="1"/>
    <col min="31" max="16384" width="9.09765625" style="110"/>
  </cols>
  <sheetData>
    <row r="1" spans="1:30" ht="26">
      <c r="A1" s="238" t="str">
        <f>งบดุล!A1</f>
        <v>บริษัท สเปเชี่ยลตี้ เนเชอรัล โปรดักส์ จำกัด (มหาชน) และบริษัทย่อย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  <c r="Y1" s="238"/>
      <c r="Z1" s="238"/>
      <c r="AA1" s="238"/>
      <c r="AB1" s="238"/>
    </row>
    <row r="2" spans="1:30" ht="24" customHeight="1">
      <c r="A2" s="238" t="s">
        <v>157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</row>
    <row r="3" spans="1:30" ht="26">
      <c r="A3" s="238" t="s">
        <v>184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</row>
    <row r="4" spans="1:30" ht="26">
      <c r="A4" s="238" t="s">
        <v>104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</row>
    <row r="5" spans="1:30" ht="24" customHeight="1">
      <c r="A5" s="239" t="s">
        <v>63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</row>
    <row r="6" spans="1:30" ht="9" customHeight="1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</row>
    <row r="7" spans="1:30" s="114" customFormat="1" ht="22.4" customHeight="1">
      <c r="A7" s="126"/>
      <c r="B7" s="113" t="s">
        <v>31</v>
      </c>
      <c r="C7" s="236" t="s">
        <v>0</v>
      </c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</row>
    <row r="8" spans="1:30" s="114" customFormat="1" ht="22.4" customHeight="1">
      <c r="A8" s="126"/>
      <c r="C8" s="236" t="s">
        <v>130</v>
      </c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113"/>
      <c r="Y8" s="127" t="s">
        <v>78</v>
      </c>
      <c r="Z8" s="113"/>
      <c r="AA8" s="234" t="s">
        <v>23</v>
      </c>
      <c r="AB8" s="234"/>
    </row>
    <row r="9" spans="1:30" s="114" customFormat="1" ht="22.4" customHeight="1">
      <c r="A9" s="126"/>
      <c r="C9" s="235" t="s">
        <v>41</v>
      </c>
      <c r="D9" s="235"/>
      <c r="E9" s="113"/>
      <c r="F9" s="113"/>
      <c r="G9" s="113" t="s">
        <v>89</v>
      </c>
      <c r="H9" s="113"/>
      <c r="I9" s="113"/>
      <c r="J9" s="113" t="s">
        <v>146</v>
      </c>
      <c r="K9" s="236" t="s">
        <v>10</v>
      </c>
      <c r="L9" s="236"/>
      <c r="M9" s="236"/>
      <c r="N9" s="236"/>
      <c r="O9" s="236"/>
      <c r="P9" s="236"/>
      <c r="Q9" s="113"/>
      <c r="R9" s="237" t="s">
        <v>50</v>
      </c>
      <c r="S9" s="237"/>
      <c r="T9" s="237"/>
      <c r="U9" s="170"/>
      <c r="V9" s="171" t="s">
        <v>23</v>
      </c>
      <c r="W9" s="128"/>
      <c r="X9" s="129"/>
      <c r="Y9" s="130" t="s">
        <v>79</v>
      </c>
      <c r="Z9" s="113"/>
      <c r="AA9" s="234" t="s">
        <v>44</v>
      </c>
      <c r="AB9" s="234"/>
    </row>
    <row r="10" spans="1:30" s="114" customFormat="1" ht="22.4" customHeight="1">
      <c r="A10" s="126"/>
      <c r="B10" s="126"/>
      <c r="C10" s="234" t="s">
        <v>40</v>
      </c>
      <c r="D10" s="234"/>
      <c r="E10" s="234"/>
      <c r="F10" s="113"/>
      <c r="G10" s="113" t="s">
        <v>76</v>
      </c>
      <c r="H10" s="113"/>
      <c r="I10" s="113"/>
      <c r="J10" s="113" t="s">
        <v>109</v>
      </c>
      <c r="L10" s="235" t="s">
        <v>11</v>
      </c>
      <c r="M10" s="235"/>
      <c r="N10" s="235"/>
      <c r="O10" s="234" t="s">
        <v>30</v>
      </c>
      <c r="P10" s="234"/>
      <c r="Q10" s="234"/>
      <c r="R10" s="130"/>
      <c r="S10" s="131" t="s">
        <v>92</v>
      </c>
      <c r="T10" s="128"/>
      <c r="U10" s="128"/>
      <c r="V10" s="130" t="s">
        <v>131</v>
      </c>
      <c r="W10" s="130"/>
      <c r="X10" s="127"/>
      <c r="Y10" s="127" t="s">
        <v>80</v>
      </c>
      <c r="Z10" s="127"/>
    </row>
    <row r="11" spans="1:30" s="114" customFormat="1" ht="22.4" customHeight="1">
      <c r="A11" s="132"/>
      <c r="B11" s="132"/>
      <c r="F11" s="113"/>
      <c r="H11" s="113"/>
      <c r="I11" s="113"/>
      <c r="J11" s="113" t="s">
        <v>107</v>
      </c>
      <c r="K11" s="113"/>
      <c r="L11" s="234" t="s">
        <v>84</v>
      </c>
      <c r="M11" s="234"/>
      <c r="N11" s="234"/>
      <c r="R11" s="113"/>
      <c r="S11" s="117" t="s">
        <v>125</v>
      </c>
      <c r="T11" s="130"/>
      <c r="U11" s="128"/>
      <c r="V11" s="130" t="s">
        <v>77</v>
      </c>
      <c r="W11" s="128"/>
      <c r="X11" s="127"/>
      <c r="Z11" s="127"/>
    </row>
    <row r="12" spans="1:30" s="114" customFormat="1" ht="22.4" customHeight="1">
      <c r="A12" s="132"/>
      <c r="B12" s="132"/>
      <c r="C12" s="132"/>
      <c r="D12" s="132"/>
      <c r="E12" s="132"/>
      <c r="F12" s="132"/>
      <c r="G12" s="113"/>
      <c r="H12" s="132"/>
      <c r="I12" s="132"/>
      <c r="J12" s="113" t="s">
        <v>108</v>
      </c>
      <c r="L12" s="234" t="s">
        <v>85</v>
      </c>
      <c r="M12" s="234"/>
      <c r="N12" s="234"/>
      <c r="O12" s="132"/>
      <c r="P12" s="132"/>
      <c r="Q12" s="132"/>
      <c r="R12" s="128"/>
      <c r="S12" s="130" t="s">
        <v>86</v>
      </c>
      <c r="T12" s="130"/>
      <c r="U12" s="128"/>
      <c r="V12" s="130" t="s">
        <v>88</v>
      </c>
      <c r="W12" s="128"/>
      <c r="X12" s="130"/>
      <c r="Z12" s="130"/>
    </row>
    <row r="13" spans="1:30" s="114" customFormat="1" ht="20.9" customHeight="1">
      <c r="A13" s="132"/>
      <c r="B13" s="132"/>
      <c r="C13" s="132"/>
      <c r="D13" s="132"/>
      <c r="E13" s="132"/>
      <c r="F13" s="132"/>
      <c r="G13" s="113"/>
      <c r="H13" s="132"/>
      <c r="I13" s="132"/>
      <c r="O13" s="132"/>
      <c r="P13" s="132"/>
      <c r="Q13" s="132"/>
      <c r="R13" s="133"/>
      <c r="S13" s="118" t="s">
        <v>87</v>
      </c>
      <c r="T13" s="130"/>
      <c r="X13" s="130"/>
      <c r="Z13" s="130"/>
      <c r="AA13" s="132"/>
      <c r="AB13" s="132"/>
    </row>
    <row r="14" spans="1:30" s="114" customFormat="1" ht="22.4" customHeight="1">
      <c r="A14" s="132"/>
      <c r="B14" s="132"/>
      <c r="C14" s="132"/>
      <c r="D14" s="132"/>
      <c r="E14" s="132"/>
      <c r="F14" s="132"/>
      <c r="G14" s="113"/>
      <c r="H14" s="132"/>
      <c r="I14" s="132"/>
      <c r="J14" s="113"/>
      <c r="K14" s="113"/>
      <c r="L14" s="113"/>
      <c r="M14" s="113"/>
      <c r="N14" s="113"/>
      <c r="O14" s="132"/>
      <c r="P14" s="132"/>
      <c r="Q14" s="132"/>
      <c r="R14" s="130"/>
      <c r="S14" s="130"/>
      <c r="T14" s="115"/>
      <c r="U14" s="130"/>
      <c r="V14" s="130"/>
      <c r="W14" s="130"/>
      <c r="X14" s="130"/>
      <c r="Y14" s="130"/>
      <c r="Z14" s="130"/>
      <c r="AA14" s="132"/>
      <c r="AB14" s="132"/>
    </row>
    <row r="15" spans="1:30" s="114" customFormat="1" ht="22.4" customHeight="1">
      <c r="A15" s="91" t="s">
        <v>149</v>
      </c>
      <c r="B15" s="132"/>
      <c r="C15" s="119"/>
      <c r="D15" s="34">
        <v>300000000</v>
      </c>
      <c r="E15" s="35"/>
      <c r="F15" s="35"/>
      <c r="G15" s="39">
        <v>46550000</v>
      </c>
      <c r="H15" s="35"/>
      <c r="I15" s="35"/>
      <c r="J15" s="39">
        <v>-1459276</v>
      </c>
      <c r="K15" s="35"/>
      <c r="L15" s="35"/>
      <c r="M15" s="39">
        <v>15400000</v>
      </c>
      <c r="N15" s="36"/>
      <c r="O15" s="36"/>
      <c r="P15" s="61">
        <v>80049901</v>
      </c>
      <c r="Q15" s="38"/>
      <c r="R15" s="38"/>
      <c r="S15" s="39">
        <v>5909229</v>
      </c>
      <c r="T15" s="115"/>
      <c r="U15" s="132"/>
      <c r="V15" s="39">
        <f>SUM(D15:S15)</f>
        <v>446449854</v>
      </c>
      <c r="W15" s="39"/>
      <c r="X15" s="39"/>
      <c r="Y15" s="39">
        <v>34850977</v>
      </c>
      <c r="Z15" s="39"/>
      <c r="AA15" s="39"/>
      <c r="AB15" s="39">
        <f>SUM(V15:Y15)</f>
        <v>481300831</v>
      </c>
      <c r="AC15" s="134"/>
      <c r="AD15" s="35"/>
    </row>
    <row r="16" spans="1:30" s="114" customFormat="1" ht="22.4" customHeight="1">
      <c r="A16" s="91" t="s">
        <v>83</v>
      </c>
      <c r="B16" s="132"/>
      <c r="C16" s="119"/>
      <c r="D16" s="17"/>
      <c r="E16" s="35"/>
      <c r="F16" s="35"/>
      <c r="G16" s="17"/>
      <c r="H16" s="35"/>
      <c r="I16" s="35"/>
      <c r="J16" s="28"/>
      <c r="K16" s="35"/>
      <c r="L16" s="35"/>
      <c r="M16" s="39"/>
      <c r="N16" s="36"/>
      <c r="O16" s="36"/>
      <c r="P16" s="64"/>
      <c r="Q16" s="38"/>
      <c r="R16" s="17"/>
      <c r="S16" s="32"/>
      <c r="T16" s="17"/>
      <c r="U16" s="17"/>
      <c r="V16" s="17"/>
      <c r="W16" s="132"/>
      <c r="X16" s="132"/>
      <c r="Y16" s="17"/>
      <c r="Z16" s="132"/>
      <c r="AA16" s="38"/>
      <c r="AB16" s="37"/>
      <c r="AC16" s="134"/>
      <c r="AD16" s="35"/>
    </row>
    <row r="17" spans="1:30" s="114" customFormat="1" ht="22.4" customHeight="1">
      <c r="A17" s="135" t="s">
        <v>152</v>
      </c>
      <c r="B17" s="132"/>
      <c r="C17" s="119"/>
      <c r="D17" s="17">
        <v>0</v>
      </c>
      <c r="E17" s="35"/>
      <c r="F17" s="35"/>
      <c r="G17" s="17">
        <v>0</v>
      </c>
      <c r="H17" s="35"/>
      <c r="I17" s="35"/>
      <c r="J17" s="17">
        <v>0</v>
      </c>
      <c r="K17" s="35"/>
      <c r="L17" s="35"/>
      <c r="M17" s="17">
        <v>0</v>
      </c>
      <c r="N17" s="36"/>
      <c r="O17" s="36"/>
      <c r="P17" s="17" t="s">
        <v>126</v>
      </c>
      <c r="Q17" s="38"/>
      <c r="R17" s="17"/>
      <c r="S17" s="17">
        <v>0</v>
      </c>
      <c r="T17" s="17"/>
      <c r="U17" s="17"/>
      <c r="V17" s="17">
        <f>SUM(D17:S17)</f>
        <v>0</v>
      </c>
      <c r="W17" s="132"/>
      <c r="X17" s="132"/>
      <c r="Y17" s="37">
        <v>1000000</v>
      </c>
      <c r="Z17" s="132"/>
      <c r="AA17" s="38"/>
      <c r="AB17" s="37">
        <f>SUM(V17:AA17)</f>
        <v>1000000</v>
      </c>
      <c r="AC17" s="134"/>
      <c r="AD17" s="35"/>
    </row>
    <row r="18" spans="1:30" s="114" customFormat="1" ht="22.4" hidden="1" customHeight="1">
      <c r="A18" s="120" t="s">
        <v>37</v>
      </c>
      <c r="B18" s="132"/>
      <c r="C18" s="119"/>
      <c r="D18" s="17">
        <v>0</v>
      </c>
      <c r="E18" s="17"/>
      <c r="F18" s="17"/>
      <c r="G18" s="17">
        <v>0</v>
      </c>
      <c r="H18" s="35"/>
      <c r="I18" s="35"/>
      <c r="J18" s="17">
        <v>0</v>
      </c>
      <c r="K18" s="35"/>
      <c r="L18" s="35"/>
      <c r="M18" s="39"/>
      <c r="N18" s="36"/>
      <c r="O18" s="36"/>
      <c r="P18" s="64"/>
      <c r="Q18" s="38"/>
      <c r="R18" s="17"/>
      <c r="S18" s="17">
        <v>0</v>
      </c>
      <c r="T18" s="17"/>
      <c r="U18" s="17"/>
      <c r="V18" s="39">
        <v>0</v>
      </c>
      <c r="W18" s="132"/>
      <c r="X18" s="132"/>
      <c r="Y18" s="17">
        <v>0</v>
      </c>
      <c r="Z18" s="132"/>
      <c r="AA18" s="38"/>
      <c r="AB18" s="17">
        <v>0</v>
      </c>
      <c r="AC18" s="134"/>
      <c r="AD18" s="35"/>
    </row>
    <row r="19" spans="1:30" s="114" customFormat="1" ht="22.4" customHeight="1">
      <c r="A19" s="120" t="s">
        <v>156</v>
      </c>
      <c r="B19" s="250">
        <v>15</v>
      </c>
      <c r="C19" s="119"/>
      <c r="D19" s="17">
        <v>0</v>
      </c>
      <c r="E19" s="35"/>
      <c r="F19" s="35"/>
      <c r="G19" s="17">
        <v>0</v>
      </c>
      <c r="H19" s="35"/>
      <c r="I19" s="35"/>
      <c r="J19" s="17">
        <v>0</v>
      </c>
      <c r="K19" s="35"/>
      <c r="L19" s="35"/>
      <c r="M19" s="17">
        <v>0</v>
      </c>
      <c r="N19" s="36"/>
      <c r="O19" s="36"/>
      <c r="P19" s="64">
        <v>-74765000</v>
      </c>
      <c r="Q19" s="38"/>
      <c r="R19" s="17"/>
      <c r="S19" s="17">
        <v>0</v>
      </c>
      <c r="T19" s="17"/>
      <c r="U19" s="17"/>
      <c r="V19" s="39">
        <f>SUM(D19:S19)</f>
        <v>-74765000</v>
      </c>
      <c r="W19" s="132"/>
      <c r="X19" s="132"/>
      <c r="Y19" s="17">
        <v>0</v>
      </c>
      <c r="Z19" s="132"/>
      <c r="AA19" s="38"/>
      <c r="AB19" s="39">
        <f>SUM(V19:Y19)</f>
        <v>-74765000</v>
      </c>
      <c r="AC19" s="134"/>
      <c r="AD19" s="35"/>
    </row>
    <row r="20" spans="1:30" s="114" customFormat="1" ht="22.4" customHeight="1">
      <c r="A20" s="120" t="s">
        <v>151</v>
      </c>
      <c r="B20" s="250">
        <v>15</v>
      </c>
      <c r="C20" s="119"/>
      <c r="D20" s="17">
        <v>0</v>
      </c>
      <c r="E20" s="35"/>
      <c r="F20" s="35"/>
      <c r="G20" s="17">
        <v>0</v>
      </c>
      <c r="H20" s="35"/>
      <c r="I20" s="35"/>
      <c r="J20" s="17">
        <v>0</v>
      </c>
      <c r="K20" s="35"/>
      <c r="L20" s="35"/>
      <c r="M20" s="17">
        <v>0</v>
      </c>
      <c r="N20" s="36"/>
      <c r="O20" s="36"/>
      <c r="P20" s="17" t="s">
        <v>126</v>
      </c>
      <c r="Q20" s="38"/>
      <c r="R20" s="17"/>
      <c r="S20" s="17">
        <v>0</v>
      </c>
      <c r="T20" s="17"/>
      <c r="U20" s="17"/>
      <c r="V20" s="17">
        <f>SUM(D20:S20)</f>
        <v>0</v>
      </c>
      <c r="W20" s="132"/>
      <c r="X20" s="132"/>
      <c r="Y20" s="39">
        <v>-286629</v>
      </c>
      <c r="Z20" s="132"/>
      <c r="AA20" s="38"/>
      <c r="AB20" s="39">
        <f>SUM(V20:Y20)</f>
        <v>-286629</v>
      </c>
      <c r="AC20" s="134"/>
      <c r="AD20" s="35"/>
    </row>
    <row r="21" spans="1:30" s="114" customFormat="1" ht="22.4" customHeight="1">
      <c r="A21" s="135" t="s">
        <v>124</v>
      </c>
      <c r="B21" s="119"/>
      <c r="C21" s="119"/>
      <c r="D21" s="17">
        <v>0</v>
      </c>
      <c r="E21" s="29"/>
      <c r="F21" s="29"/>
      <c r="G21" s="17">
        <v>0</v>
      </c>
      <c r="H21" s="29"/>
      <c r="I21" s="29"/>
      <c r="J21" s="17">
        <v>0</v>
      </c>
      <c r="K21" s="29"/>
      <c r="L21" s="29"/>
      <c r="M21" s="17">
        <v>0</v>
      </c>
      <c r="N21" s="36"/>
      <c r="O21" s="36"/>
      <c r="P21" s="61">
        <v>32711265</v>
      </c>
      <c r="Q21" s="38"/>
      <c r="R21" s="38"/>
      <c r="S21" s="17">
        <v>0</v>
      </c>
      <c r="T21" s="115"/>
      <c r="U21" s="132"/>
      <c r="V21" s="28">
        <f>SUM(D21:S21)</f>
        <v>32711265</v>
      </c>
      <c r="W21" s="132"/>
      <c r="X21" s="132"/>
      <c r="Y21" s="44">
        <v>-3358489</v>
      </c>
      <c r="Z21" s="132"/>
      <c r="AA21" s="38"/>
      <c r="AB21" s="61">
        <f>SUM(V21:Y21)</f>
        <v>29352776</v>
      </c>
      <c r="AC21" s="134"/>
      <c r="AD21" s="29"/>
    </row>
    <row r="22" spans="1:30" s="114" customFormat="1" ht="21" hidden="1" customHeight="1">
      <c r="A22" s="120" t="s">
        <v>188</v>
      </c>
      <c r="B22" s="119"/>
      <c r="C22" s="119"/>
      <c r="D22" s="17">
        <v>0</v>
      </c>
      <c r="E22" s="29"/>
      <c r="F22" s="29"/>
      <c r="G22" s="17">
        <v>0</v>
      </c>
      <c r="H22" s="29"/>
      <c r="I22" s="29"/>
      <c r="J22" s="17">
        <v>0</v>
      </c>
      <c r="K22" s="29"/>
      <c r="L22" s="29"/>
      <c r="M22" s="17">
        <v>0</v>
      </c>
      <c r="N22" s="36"/>
      <c r="O22" s="36"/>
      <c r="P22" s="17">
        <v>0</v>
      </c>
      <c r="Q22" s="38"/>
      <c r="R22" s="38"/>
      <c r="S22" s="17">
        <v>0</v>
      </c>
      <c r="T22" s="115"/>
      <c r="U22" s="132"/>
      <c r="V22" s="28">
        <f>SUM(D22:S22)</f>
        <v>0</v>
      </c>
      <c r="W22" s="132"/>
      <c r="X22" s="132"/>
      <c r="Y22" s="44"/>
      <c r="Z22" s="132"/>
      <c r="AA22" s="38"/>
      <c r="AB22" s="61"/>
      <c r="AC22" s="134"/>
      <c r="AD22" s="29"/>
    </row>
    <row r="23" spans="1:30" s="114" customFormat="1" ht="22.4" customHeight="1" thickBot="1">
      <c r="A23" s="132" t="s">
        <v>185</v>
      </c>
      <c r="B23" s="132"/>
      <c r="C23" s="119"/>
      <c r="D23" s="40">
        <f>SUM(D15:D22)</f>
        <v>300000000</v>
      </c>
      <c r="E23" s="35"/>
      <c r="F23" s="35"/>
      <c r="G23" s="41">
        <f>SUM(G15:G22)</f>
        <v>46550000</v>
      </c>
      <c r="H23" s="35"/>
      <c r="I23" s="35"/>
      <c r="J23" s="41">
        <f>SUM(J15:J22)</f>
        <v>-1459276</v>
      </c>
      <c r="K23" s="35"/>
      <c r="L23" s="35"/>
      <c r="M23" s="71">
        <f>SUM(M15:M22)</f>
        <v>15400000</v>
      </c>
      <c r="N23" s="36"/>
      <c r="O23" s="36"/>
      <c r="P23" s="71">
        <f>SUM(P15:P21)</f>
        <v>37996166</v>
      </c>
      <c r="Q23" s="38"/>
      <c r="R23" s="38"/>
      <c r="S23" s="71">
        <f>SUM(S15:S22)</f>
        <v>5909229</v>
      </c>
      <c r="T23" s="115"/>
      <c r="U23" s="132"/>
      <c r="V23" s="71">
        <f>SUM(V15:V22)</f>
        <v>404396119</v>
      </c>
      <c r="W23" s="132"/>
      <c r="X23" s="132"/>
      <c r="Y23" s="71">
        <f>SUM(Y15:Z22)</f>
        <v>32205859</v>
      </c>
      <c r="Z23" s="132"/>
      <c r="AA23" s="38"/>
      <c r="AB23" s="71">
        <f>SUM(AB15:AB22)</f>
        <v>436601978</v>
      </c>
      <c r="AC23" s="65"/>
      <c r="AD23" s="82"/>
    </row>
    <row r="24" spans="1:30" s="114" customFormat="1" ht="22.4" customHeight="1" thickTop="1">
      <c r="A24" s="132"/>
      <c r="B24" s="132"/>
      <c r="C24" s="113"/>
      <c r="D24" s="136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37"/>
      <c r="Q24" s="113"/>
      <c r="R24" s="113"/>
      <c r="S24" s="137"/>
      <c r="T24" s="115"/>
      <c r="U24" s="113"/>
      <c r="V24" s="113"/>
      <c r="W24" s="113"/>
      <c r="X24" s="113"/>
      <c r="Y24" s="113"/>
      <c r="Z24" s="113"/>
      <c r="AA24" s="113"/>
      <c r="AB24" s="138"/>
      <c r="AC24" s="65"/>
      <c r="AD24" s="113"/>
    </row>
    <row r="25" spans="1:30" s="114" customFormat="1" ht="22.4" customHeight="1">
      <c r="A25" s="91" t="s">
        <v>166</v>
      </c>
      <c r="B25" s="132"/>
      <c r="C25" s="119"/>
      <c r="D25" s="34">
        <v>405000000</v>
      </c>
      <c r="E25" s="35"/>
      <c r="F25" s="35"/>
      <c r="G25" s="39">
        <v>370130335</v>
      </c>
      <c r="H25" s="35"/>
      <c r="I25" s="35"/>
      <c r="J25" s="64">
        <v>-1459276</v>
      </c>
      <c r="K25" s="35"/>
      <c r="L25" s="35"/>
      <c r="M25" s="39">
        <v>22500000</v>
      </c>
      <c r="N25" s="36"/>
      <c r="O25" s="36"/>
      <c r="P25" s="39">
        <v>64014874</v>
      </c>
      <c r="Q25" s="38"/>
      <c r="R25" s="38"/>
      <c r="S25" s="39">
        <v>5909229</v>
      </c>
      <c r="T25" s="115"/>
      <c r="U25" s="132"/>
      <c r="V25" s="39">
        <v>866095162</v>
      </c>
      <c r="W25" s="132"/>
      <c r="X25" s="132"/>
      <c r="Y25" s="39">
        <v>30582634</v>
      </c>
      <c r="Z25" s="132"/>
      <c r="AA25" s="38"/>
      <c r="AB25" s="39">
        <v>896677796</v>
      </c>
      <c r="AC25" s="134"/>
      <c r="AD25" s="35"/>
    </row>
    <row r="26" spans="1:30" s="114" customFormat="1" ht="22.4" customHeight="1">
      <c r="A26" s="91" t="s">
        <v>83</v>
      </c>
      <c r="B26" s="132"/>
      <c r="C26" s="119"/>
      <c r="D26" s="17"/>
      <c r="E26" s="35"/>
      <c r="F26" s="35"/>
      <c r="G26" s="17"/>
      <c r="H26" s="35"/>
      <c r="I26" s="35"/>
      <c r="J26" s="17"/>
      <c r="K26" s="35"/>
      <c r="L26" s="35"/>
      <c r="M26" s="17"/>
      <c r="N26" s="36"/>
      <c r="O26" s="36"/>
      <c r="P26" s="17"/>
      <c r="Q26" s="38"/>
      <c r="R26" s="17"/>
      <c r="S26" s="17"/>
      <c r="T26" s="17"/>
      <c r="U26" s="17"/>
      <c r="V26" s="17"/>
      <c r="W26" s="132"/>
      <c r="X26" s="132"/>
      <c r="Y26" s="17"/>
      <c r="Z26" s="17"/>
      <c r="AA26" s="17"/>
      <c r="AB26" s="17"/>
      <c r="AC26" s="134"/>
      <c r="AD26" s="35"/>
    </row>
    <row r="27" spans="1:30" s="114" customFormat="1" ht="24" hidden="1" customHeight="1">
      <c r="A27" s="120" t="s">
        <v>37</v>
      </c>
      <c r="B27" s="119"/>
      <c r="C27" s="119"/>
      <c r="D27" s="17" t="s">
        <v>126</v>
      </c>
      <c r="E27" s="35"/>
      <c r="F27" s="35"/>
      <c r="G27" s="17" t="s">
        <v>126</v>
      </c>
      <c r="H27" s="35"/>
      <c r="I27" s="35"/>
      <c r="J27" s="28" t="s">
        <v>126</v>
      </c>
      <c r="K27" s="35"/>
      <c r="L27" s="35"/>
      <c r="M27" s="28" t="s">
        <v>126</v>
      </c>
      <c r="N27" s="36"/>
      <c r="O27" s="36"/>
      <c r="P27" s="28" t="s">
        <v>126</v>
      </c>
      <c r="Q27" s="38"/>
      <c r="R27" s="17"/>
      <c r="S27" s="28" t="s">
        <v>126</v>
      </c>
      <c r="T27" s="17"/>
      <c r="U27" s="17"/>
      <c r="V27" s="28">
        <f>SUM(D27:S27)</f>
        <v>0</v>
      </c>
      <c r="W27" s="132"/>
      <c r="X27" s="132"/>
      <c r="Y27" s="28" t="s">
        <v>126</v>
      </c>
      <c r="Z27" s="28"/>
      <c r="AA27" s="28"/>
      <c r="AB27" s="28">
        <f t="shared" ref="AB27:AB31" si="0">SUM(V27:Y27)</f>
        <v>0</v>
      </c>
      <c r="AC27" s="134"/>
      <c r="AD27" s="35"/>
    </row>
    <row r="28" spans="1:30" s="114" customFormat="1" ht="22.4" hidden="1" customHeight="1">
      <c r="A28" s="135" t="s">
        <v>152</v>
      </c>
      <c r="B28" s="119"/>
      <c r="C28" s="119"/>
      <c r="D28" s="17">
        <v>0</v>
      </c>
      <c r="E28" s="29"/>
      <c r="F28" s="29"/>
      <c r="G28" s="17">
        <v>0</v>
      </c>
      <c r="H28" s="29"/>
      <c r="I28" s="29"/>
      <c r="J28" s="17">
        <v>0</v>
      </c>
      <c r="K28" s="29"/>
      <c r="L28" s="29"/>
      <c r="M28" s="17">
        <v>0</v>
      </c>
      <c r="N28" s="36"/>
      <c r="O28" s="36"/>
      <c r="P28" s="17">
        <v>0</v>
      </c>
      <c r="Q28" s="38"/>
      <c r="R28" s="38"/>
      <c r="S28" s="17">
        <v>0</v>
      </c>
      <c r="T28" s="115"/>
      <c r="U28" s="132"/>
      <c r="V28" s="17">
        <f>SUM(D28:S28)</f>
        <v>0</v>
      </c>
      <c r="W28" s="132"/>
      <c r="X28" s="132"/>
      <c r="Y28" s="17">
        <v>0</v>
      </c>
      <c r="Z28" s="17"/>
      <c r="AA28" s="17"/>
      <c r="AB28" s="17">
        <f t="shared" si="0"/>
        <v>0</v>
      </c>
      <c r="AC28" s="139"/>
      <c r="AD28" s="29"/>
    </row>
    <row r="29" spans="1:30" s="114" customFormat="1" ht="22.4" customHeight="1">
      <c r="A29" s="120" t="s">
        <v>156</v>
      </c>
      <c r="B29" s="250">
        <v>15</v>
      </c>
      <c r="C29" s="119"/>
      <c r="D29" s="17">
        <v>0</v>
      </c>
      <c r="E29" s="35"/>
      <c r="F29" s="35"/>
      <c r="G29" s="17">
        <v>0</v>
      </c>
      <c r="H29" s="35"/>
      <c r="I29" s="35"/>
      <c r="J29" s="17">
        <v>0</v>
      </c>
      <c r="K29" s="35"/>
      <c r="L29" s="35"/>
      <c r="M29" s="17">
        <v>0</v>
      </c>
      <c r="N29" s="36"/>
      <c r="O29" s="36"/>
      <c r="P29" s="39">
        <v>-52649701</v>
      </c>
      <c r="Q29" s="38"/>
      <c r="R29" s="17"/>
      <c r="S29" s="17">
        <v>0</v>
      </c>
      <c r="T29" s="17"/>
      <c r="U29" s="17"/>
      <c r="V29" s="39">
        <f>SUM(D29:S29)</f>
        <v>-52649701</v>
      </c>
      <c r="W29" s="132"/>
      <c r="X29" s="132"/>
      <c r="Y29" s="17">
        <v>0</v>
      </c>
      <c r="Z29" s="28"/>
      <c r="AA29" s="28"/>
      <c r="AB29" s="39">
        <f t="shared" si="0"/>
        <v>-52649701</v>
      </c>
      <c r="AC29" s="134"/>
      <c r="AD29" s="35"/>
    </row>
    <row r="30" spans="1:30" s="114" customFormat="1" ht="21.65" hidden="1" customHeight="1">
      <c r="A30" s="120" t="s">
        <v>151</v>
      </c>
      <c r="B30" s="119">
        <v>19</v>
      </c>
      <c r="C30" s="119"/>
      <c r="D30" s="17">
        <v>0</v>
      </c>
      <c r="E30" s="35"/>
      <c r="F30" s="35"/>
      <c r="G30" s="17">
        <v>0</v>
      </c>
      <c r="H30" s="35"/>
      <c r="I30" s="35"/>
      <c r="J30" s="17">
        <v>0</v>
      </c>
      <c r="K30" s="35"/>
      <c r="L30" s="35"/>
      <c r="M30" s="17">
        <v>0</v>
      </c>
      <c r="N30" s="36"/>
      <c r="O30" s="36"/>
      <c r="P30" s="17">
        <v>0</v>
      </c>
      <c r="Q30" s="38"/>
      <c r="R30" s="17"/>
      <c r="S30" s="17">
        <v>0</v>
      </c>
      <c r="T30" s="17"/>
      <c r="U30" s="17"/>
      <c r="V30" s="17">
        <f>SUM(D30:S30)</f>
        <v>0</v>
      </c>
      <c r="W30" s="132"/>
      <c r="X30" s="132"/>
      <c r="Y30" s="17">
        <v>0</v>
      </c>
      <c r="Z30" s="28"/>
      <c r="AA30" s="28"/>
      <c r="AB30" s="17">
        <f t="shared" si="0"/>
        <v>0</v>
      </c>
      <c r="AC30" s="134"/>
      <c r="AD30" s="35"/>
    </row>
    <row r="31" spans="1:30" s="114" customFormat="1" ht="22.4" customHeight="1">
      <c r="A31" s="135" t="s">
        <v>124</v>
      </c>
      <c r="B31" s="119"/>
      <c r="C31" s="119"/>
      <c r="D31" s="17">
        <v>0</v>
      </c>
      <c r="E31" s="29"/>
      <c r="F31" s="29"/>
      <c r="G31" s="17">
        <v>0</v>
      </c>
      <c r="H31" s="29"/>
      <c r="I31" s="29"/>
      <c r="J31" s="17">
        <v>0</v>
      </c>
      <c r="K31" s="29"/>
      <c r="L31" s="29"/>
      <c r="M31" s="17">
        <v>0</v>
      </c>
      <c r="N31" s="36"/>
      <c r="O31" s="36"/>
      <c r="P31" s="39">
        <v>48591847</v>
      </c>
      <c r="Q31" s="38"/>
      <c r="R31" s="38"/>
      <c r="S31" s="17">
        <v>0</v>
      </c>
      <c r="T31" s="115"/>
      <c r="U31" s="132"/>
      <c r="V31" s="61">
        <f>SUM(D31:S31)</f>
        <v>48591847</v>
      </c>
      <c r="W31" s="132"/>
      <c r="X31" s="132"/>
      <c r="Y31" s="44">
        <v>-1417167</v>
      </c>
      <c r="Z31" s="132"/>
      <c r="AA31" s="38"/>
      <c r="AB31" s="61">
        <f t="shared" si="0"/>
        <v>47174680</v>
      </c>
      <c r="AC31" s="139"/>
      <c r="AD31" s="29"/>
    </row>
    <row r="32" spans="1:30" s="114" customFormat="1" ht="22.4" customHeight="1" thickBot="1">
      <c r="A32" s="132" t="s">
        <v>186</v>
      </c>
      <c r="B32" s="132"/>
      <c r="C32" s="119"/>
      <c r="D32" s="40">
        <f>SUM(D25:D31)</f>
        <v>405000000</v>
      </c>
      <c r="E32" s="35"/>
      <c r="F32" s="35"/>
      <c r="G32" s="41">
        <f>SUM(G25:G31)</f>
        <v>370130335</v>
      </c>
      <c r="H32" s="35"/>
      <c r="I32" s="35"/>
      <c r="J32" s="41">
        <f>SUM(J25:J31)</f>
        <v>-1459276</v>
      </c>
      <c r="K32" s="35"/>
      <c r="L32" s="35"/>
      <c r="M32" s="71">
        <f>SUM(M25:M31)</f>
        <v>22500000</v>
      </c>
      <c r="N32" s="36"/>
      <c r="O32" s="36"/>
      <c r="P32" s="71">
        <f>SUM(P25:P31)</f>
        <v>59957020</v>
      </c>
      <c r="Q32" s="38"/>
      <c r="R32" s="38"/>
      <c r="S32" s="41">
        <f>SUM(S25:S31)</f>
        <v>5909229</v>
      </c>
      <c r="T32" s="115"/>
      <c r="U32" s="132"/>
      <c r="V32" s="41">
        <f>SUM(V25:V31)</f>
        <v>862037308</v>
      </c>
      <c r="W32" s="132"/>
      <c r="X32" s="132"/>
      <c r="Y32" s="41">
        <f>SUM(Y25:Y31)</f>
        <v>29165467</v>
      </c>
      <c r="Z32" s="132"/>
      <c r="AA32" s="38"/>
      <c r="AB32" s="41">
        <f>SUM(AB25:AB31)</f>
        <v>891202775</v>
      </c>
      <c r="AC32" s="139">
        <f>AB32-'งบดุล 2'!D64</f>
        <v>0</v>
      </c>
      <c r="AD32" s="35"/>
    </row>
    <row r="33" spans="1:29" s="114" customFormat="1" ht="22.4" customHeight="1" thickTop="1">
      <c r="B33" s="132"/>
      <c r="C33" s="119"/>
      <c r="D33" s="34"/>
      <c r="E33" s="35"/>
      <c r="F33" s="35"/>
      <c r="G33" s="35"/>
      <c r="H33" s="35"/>
      <c r="I33" s="35"/>
      <c r="J33" s="35"/>
      <c r="K33" s="35"/>
      <c r="L33" s="35"/>
      <c r="M33" s="34"/>
      <c r="N33" s="36"/>
      <c r="O33" s="36"/>
      <c r="P33" s="37"/>
      <c r="Q33" s="38"/>
      <c r="R33" s="38"/>
      <c r="S33" s="38"/>
      <c r="T33" s="42"/>
      <c r="U33" s="132"/>
      <c r="V33" s="132"/>
      <c r="W33" s="132"/>
      <c r="X33" s="132"/>
      <c r="Y33" s="132"/>
      <c r="Z33" s="132"/>
      <c r="AA33" s="38"/>
      <c r="AB33" s="37"/>
      <c r="AC33" s="139"/>
    </row>
    <row r="34" spans="1:29" s="114" customFormat="1" ht="22.4" customHeight="1">
      <c r="B34" s="132"/>
      <c r="C34" s="119"/>
      <c r="D34" s="34"/>
      <c r="E34" s="35"/>
      <c r="F34" s="35"/>
      <c r="G34" s="35"/>
      <c r="H34" s="35"/>
      <c r="I34" s="35"/>
      <c r="J34" s="35"/>
      <c r="K34" s="35"/>
      <c r="L34" s="35"/>
      <c r="M34" s="34"/>
      <c r="N34" s="36"/>
      <c r="O34" s="36"/>
      <c r="P34" s="37"/>
      <c r="Q34" s="38"/>
      <c r="R34" s="38"/>
      <c r="S34" s="38"/>
      <c r="T34" s="42"/>
      <c r="U34" s="132"/>
      <c r="V34" s="132"/>
      <c r="W34" s="132"/>
      <c r="X34" s="132"/>
      <c r="Y34" s="132"/>
      <c r="Z34" s="132"/>
      <c r="AA34" s="38"/>
      <c r="AB34" s="37"/>
      <c r="AC34" s="139"/>
    </row>
    <row r="35" spans="1:29" s="114" customFormat="1" ht="22.4" customHeight="1">
      <c r="B35" s="132"/>
      <c r="C35" s="119"/>
      <c r="D35" s="34"/>
      <c r="E35" s="35"/>
      <c r="F35" s="35"/>
      <c r="G35" s="35"/>
      <c r="H35" s="35"/>
      <c r="I35" s="35"/>
      <c r="J35" s="35"/>
      <c r="K35" s="35"/>
      <c r="L35" s="35"/>
      <c r="M35" s="34"/>
      <c r="N35" s="36"/>
      <c r="O35" s="36"/>
      <c r="P35" s="37"/>
      <c r="Q35" s="38"/>
      <c r="R35" s="38"/>
      <c r="S35" s="38"/>
      <c r="T35" s="42"/>
      <c r="U35" s="132"/>
      <c r="V35" s="132"/>
      <c r="W35" s="132"/>
      <c r="X35" s="132"/>
      <c r="Y35" s="132"/>
      <c r="Z35" s="132"/>
      <c r="AA35" s="38"/>
      <c r="AB35" s="37"/>
      <c r="AC35" s="139"/>
    </row>
    <row r="36" spans="1:29" s="47" customFormat="1" ht="24" customHeight="1">
      <c r="A36" s="140"/>
      <c r="B36" s="48"/>
      <c r="C36" s="59"/>
    </row>
    <row r="50" spans="1:29" ht="24" customHeight="1">
      <c r="A50" s="140"/>
    </row>
    <row r="53" spans="1:29" ht="24" customHeight="1">
      <c r="D53" s="34"/>
      <c r="E53" s="35"/>
      <c r="F53" s="35"/>
      <c r="G53" s="39"/>
      <c r="H53" s="35"/>
      <c r="I53" s="35"/>
      <c r="J53" s="39"/>
      <c r="K53" s="35"/>
      <c r="L53" s="35"/>
      <c r="M53" s="39"/>
      <c r="N53" s="36"/>
      <c r="O53" s="36"/>
      <c r="P53" s="61"/>
      <c r="Q53" s="38"/>
      <c r="R53" s="38"/>
      <c r="S53" s="39"/>
      <c r="T53" s="115"/>
      <c r="U53" s="132"/>
      <c r="V53" s="39"/>
      <c r="W53" s="39"/>
      <c r="X53" s="39"/>
      <c r="Y53" s="39"/>
      <c r="Z53" s="39"/>
      <c r="AA53" s="39"/>
      <c r="AB53" s="39"/>
      <c r="AC53" s="35"/>
    </row>
    <row r="65" spans="2:4" ht="24" customHeight="1">
      <c r="D65" s="141"/>
    </row>
    <row r="66" spans="2:4" ht="24" customHeight="1">
      <c r="B66" s="125" t="s">
        <v>150</v>
      </c>
    </row>
  </sheetData>
  <mergeCells count="17">
    <mergeCell ref="A1:AB1"/>
    <mergeCell ref="A2:AB2"/>
    <mergeCell ref="A3:AB3"/>
    <mergeCell ref="A4:AB4"/>
    <mergeCell ref="AA8:AB8"/>
    <mergeCell ref="C8:W8"/>
    <mergeCell ref="A5:AB5"/>
    <mergeCell ref="L12:N12"/>
    <mergeCell ref="C10:E10"/>
    <mergeCell ref="L10:N10"/>
    <mergeCell ref="L11:N11"/>
    <mergeCell ref="C7:AB7"/>
    <mergeCell ref="K9:P9"/>
    <mergeCell ref="O10:Q10"/>
    <mergeCell ref="C9:D9"/>
    <mergeCell ref="AA9:AB9"/>
    <mergeCell ref="R9:T9"/>
  </mergeCells>
  <pageMargins left="0.8" right="0.25" top="1" bottom="0.5" header="0.6" footer="0.3"/>
  <pageSetup paperSize="9" scale="70" fitToHeight="0" orientation="landscape" r:id="rId1"/>
  <headerFooter alignWithMargins="0"/>
  <rowBreaks count="2" manualBreakCount="2">
    <brk id="35" max="32" man="1"/>
    <brk id="36" max="2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T67"/>
  <sheetViews>
    <sheetView showGridLines="0" view="pageBreakPreview" topLeftCell="A27" zoomScale="70" zoomScaleNormal="100" zoomScaleSheetLayoutView="70" workbookViewId="0">
      <selection activeCell="A30" sqref="A30"/>
    </sheetView>
  </sheetViews>
  <sheetFormatPr defaultColWidth="9.09765625" defaultRowHeight="24" customHeight="1"/>
  <cols>
    <col min="1" max="1" width="77.69921875" style="110" customWidth="1"/>
    <col min="2" max="2" width="8.59765625" style="110" customWidth="1"/>
    <col min="3" max="3" width="1.3984375" style="110" customWidth="1"/>
    <col min="4" max="4" width="1.8984375" style="110" customWidth="1"/>
    <col min="5" max="5" width="17.09765625" style="110" customWidth="1"/>
    <col min="6" max="6" width="1.09765625" style="110" customWidth="1"/>
    <col min="7" max="7" width="17.09765625" style="110" customWidth="1"/>
    <col min="8" max="8" width="2.09765625" style="110" customWidth="1"/>
    <col min="9" max="9" width="17.09765625" style="110" customWidth="1"/>
    <col min="10" max="10" width="1.8984375" style="110" customWidth="1"/>
    <col min="11" max="11" width="17.09765625" style="110" customWidth="1"/>
    <col min="12" max="12" width="1.3984375" style="110" customWidth="1"/>
    <col min="13" max="13" width="0.8984375" style="110" customWidth="1"/>
    <col min="14" max="14" width="1" style="110" customWidth="1"/>
    <col min="15" max="15" width="25.59765625" style="110" customWidth="1"/>
    <col min="16" max="17" width="1.09765625" style="110" customWidth="1"/>
    <col min="18" max="18" width="17.09765625" style="110" customWidth="1"/>
    <col min="19" max="19" width="14.59765625" style="110" customWidth="1"/>
    <col min="20" max="16384" width="9.09765625" style="110"/>
  </cols>
  <sheetData>
    <row r="1" spans="1:18" ht="26">
      <c r="A1" s="229" t="str">
        <f>งบดุล!A1</f>
        <v>บริษัท สเปเชี่ยลตี้ เนเชอรัล โปรดักส์ จำกัด (มหาชน) และบริษัทย่อย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</row>
    <row r="2" spans="1:18" ht="24" customHeight="1">
      <c r="A2" s="229" t="s">
        <v>158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</row>
    <row r="3" spans="1:18" ht="26">
      <c r="A3" s="229" t="s">
        <v>184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</row>
    <row r="4" spans="1:18" ht="26">
      <c r="A4" s="229" t="s">
        <v>104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</row>
    <row r="5" spans="1:18" ht="24" customHeight="1">
      <c r="A5" s="242" t="s">
        <v>63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</row>
    <row r="6" spans="1:18" ht="9" customHeight="1">
      <c r="A6" s="111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2"/>
      <c r="P6" s="112"/>
      <c r="Q6" s="112"/>
      <c r="R6" s="111"/>
    </row>
    <row r="7" spans="1:18" ht="26.9" customHeight="1">
      <c r="A7" s="111"/>
      <c r="B7" s="113" t="s">
        <v>31</v>
      </c>
      <c r="C7" s="113"/>
      <c r="D7" s="236" t="s">
        <v>29</v>
      </c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</row>
    <row r="8" spans="1:18" ht="26.9" customHeight="1">
      <c r="A8" s="111"/>
      <c r="D8" s="111"/>
      <c r="E8" s="105" t="s">
        <v>41</v>
      </c>
      <c r="F8" s="111"/>
      <c r="G8" s="105" t="s">
        <v>89</v>
      </c>
      <c r="H8" s="241" t="s">
        <v>10</v>
      </c>
      <c r="I8" s="241"/>
      <c r="J8" s="241"/>
      <c r="K8" s="241"/>
      <c r="L8" s="105"/>
      <c r="M8" s="241" t="s">
        <v>50</v>
      </c>
      <c r="N8" s="241"/>
      <c r="O8" s="241"/>
      <c r="P8" s="241"/>
      <c r="Q8" s="241"/>
      <c r="R8" s="105" t="s">
        <v>23</v>
      </c>
    </row>
    <row r="9" spans="1:18" s="114" customFormat="1" ht="22.4" customHeight="1">
      <c r="A9" s="102"/>
      <c r="D9" s="90"/>
      <c r="E9" s="105" t="s">
        <v>40</v>
      </c>
      <c r="F9" s="105"/>
      <c r="G9" s="105" t="s">
        <v>76</v>
      </c>
      <c r="H9" s="115"/>
      <c r="I9" s="105" t="s">
        <v>11</v>
      </c>
      <c r="J9" s="115"/>
      <c r="K9" s="105" t="s">
        <v>30</v>
      </c>
      <c r="L9" s="105"/>
      <c r="M9" s="105"/>
      <c r="N9" s="240" t="s">
        <v>92</v>
      </c>
      <c r="O9" s="240"/>
      <c r="P9" s="240"/>
      <c r="Q9" s="116"/>
      <c r="R9" s="105" t="s">
        <v>44</v>
      </c>
    </row>
    <row r="10" spans="1:18" s="114" customFormat="1" ht="22.4" customHeight="1">
      <c r="A10" s="102"/>
      <c r="B10" s="102"/>
      <c r="C10" s="102"/>
      <c r="D10" s="102"/>
      <c r="F10" s="105"/>
      <c r="H10" s="115"/>
      <c r="I10" s="105" t="s">
        <v>84</v>
      </c>
      <c r="J10" s="105"/>
      <c r="K10" s="102"/>
      <c r="L10" s="102"/>
      <c r="M10" s="102"/>
      <c r="N10" s="102"/>
      <c r="O10" s="117" t="s">
        <v>125</v>
      </c>
      <c r="P10" s="117"/>
      <c r="Q10" s="117"/>
    </row>
    <row r="11" spans="1:18" s="114" customFormat="1" ht="22.4" customHeight="1">
      <c r="A11" s="102"/>
      <c r="B11" s="102"/>
      <c r="C11" s="102"/>
      <c r="D11" s="102"/>
      <c r="E11" s="102"/>
      <c r="F11" s="102"/>
      <c r="G11" s="102"/>
      <c r="H11" s="115"/>
      <c r="I11" s="105" t="s">
        <v>85</v>
      </c>
      <c r="J11" s="105"/>
      <c r="K11" s="102"/>
      <c r="L11" s="102"/>
      <c r="M11" s="102"/>
      <c r="N11" s="102"/>
      <c r="O11" s="118" t="s">
        <v>86</v>
      </c>
      <c r="P11" s="118"/>
      <c r="Q11" s="118"/>
      <c r="R11" s="102"/>
    </row>
    <row r="12" spans="1:18" s="114" customFormat="1" ht="22.4" customHeight="1">
      <c r="A12" s="102"/>
      <c r="B12" s="102"/>
      <c r="C12" s="102"/>
      <c r="D12" s="102"/>
      <c r="E12" s="102"/>
      <c r="F12" s="102"/>
      <c r="G12" s="102"/>
      <c r="N12" s="102"/>
      <c r="O12" s="118" t="s">
        <v>87</v>
      </c>
      <c r="P12" s="118"/>
      <c r="Q12" s="118"/>
      <c r="R12" s="102"/>
    </row>
    <row r="13" spans="1:18" s="114" customFormat="1" ht="22.4" customHeight="1">
      <c r="A13" s="102"/>
      <c r="B13" s="102"/>
      <c r="C13" s="102"/>
      <c r="D13" s="102"/>
      <c r="E13" s="102"/>
      <c r="F13" s="102"/>
      <c r="G13" s="102"/>
      <c r="H13" s="115"/>
      <c r="I13" s="105"/>
      <c r="J13" s="105"/>
      <c r="K13" s="102"/>
      <c r="L13" s="102"/>
      <c r="M13" s="102"/>
      <c r="N13" s="102"/>
      <c r="O13" s="118"/>
      <c r="P13" s="118"/>
      <c r="Q13" s="118"/>
      <c r="R13" s="102"/>
    </row>
    <row r="14" spans="1:18" s="114" customFormat="1" ht="22.4" customHeight="1">
      <c r="A14" s="91" t="s">
        <v>149</v>
      </c>
      <c r="B14" s="89"/>
      <c r="C14" s="89"/>
      <c r="D14" s="102"/>
      <c r="E14" s="39">
        <v>300000000</v>
      </c>
      <c r="F14" s="39"/>
      <c r="G14" s="39">
        <v>46550000</v>
      </c>
      <c r="H14" s="39"/>
      <c r="I14" s="39">
        <v>15400000</v>
      </c>
      <c r="J14" s="39"/>
      <c r="K14" s="39">
        <v>18235524</v>
      </c>
      <c r="L14" s="39"/>
      <c r="M14" s="39"/>
      <c r="N14" s="39"/>
      <c r="O14" s="39">
        <v>2516227</v>
      </c>
      <c r="P14" s="39"/>
      <c r="Q14" s="39"/>
      <c r="R14" s="39">
        <f>SUM(E14:O14)</f>
        <v>382701751</v>
      </c>
    </row>
    <row r="15" spans="1:18" s="114" customFormat="1" ht="20.25" customHeight="1">
      <c r="A15" s="91" t="s">
        <v>83</v>
      </c>
      <c r="B15" s="119"/>
      <c r="C15" s="119"/>
      <c r="D15" s="119"/>
      <c r="E15" s="5"/>
      <c r="F15" s="17"/>
      <c r="G15" s="5"/>
      <c r="H15" s="5"/>
      <c r="I15" s="5"/>
      <c r="J15" s="108"/>
      <c r="K15" s="5"/>
      <c r="L15" s="5"/>
      <c r="M15" s="5"/>
      <c r="N15" s="9"/>
      <c r="O15" s="5"/>
      <c r="P15" s="5"/>
      <c r="Q15" s="17"/>
      <c r="R15" s="5"/>
    </row>
    <row r="16" spans="1:18" s="114" customFormat="1" ht="20.25" hidden="1" customHeight="1">
      <c r="A16" s="120" t="s">
        <v>37</v>
      </c>
      <c r="B16" s="119"/>
      <c r="C16" s="119"/>
      <c r="D16" s="119"/>
      <c r="E16" s="39"/>
      <c r="F16" s="17"/>
      <c r="G16" s="5"/>
      <c r="H16" s="5"/>
      <c r="I16" s="17"/>
      <c r="J16" s="108"/>
      <c r="K16" s="17"/>
      <c r="L16" s="5"/>
      <c r="M16" s="5"/>
      <c r="N16" s="9"/>
      <c r="O16" s="17"/>
      <c r="P16" s="5"/>
      <c r="Q16" s="17"/>
      <c r="R16" s="5"/>
    </row>
    <row r="17" spans="1:20" s="114" customFormat="1" ht="20.25" hidden="1" customHeight="1">
      <c r="A17" s="120" t="s">
        <v>189</v>
      </c>
      <c r="B17" s="119"/>
      <c r="C17" s="119"/>
      <c r="D17" s="119"/>
      <c r="E17" s="17"/>
      <c r="F17" s="17"/>
      <c r="G17" s="17"/>
      <c r="H17" s="5"/>
      <c r="I17" s="5"/>
      <c r="J17" s="108"/>
      <c r="K17" s="39"/>
      <c r="L17" s="5"/>
      <c r="M17" s="5"/>
      <c r="N17" s="9"/>
      <c r="O17" s="17"/>
      <c r="P17" s="5"/>
      <c r="Q17" s="17"/>
      <c r="R17" s="5"/>
    </row>
    <row r="18" spans="1:20" s="114" customFormat="1" ht="22.4" customHeight="1">
      <c r="A18" s="120" t="s">
        <v>156</v>
      </c>
      <c r="B18" s="187">
        <v>15</v>
      </c>
      <c r="C18" s="119"/>
      <c r="D18" s="89"/>
      <c r="E18" s="17">
        <v>0</v>
      </c>
      <c r="F18" s="108"/>
      <c r="G18" s="17">
        <v>0</v>
      </c>
      <c r="H18" s="5"/>
      <c r="I18" s="17">
        <v>0</v>
      </c>
      <c r="J18" s="108"/>
      <c r="K18" s="39">
        <v>-74765000</v>
      </c>
      <c r="L18" s="108"/>
      <c r="M18" s="108"/>
      <c r="N18" s="9"/>
      <c r="O18" s="17">
        <v>0</v>
      </c>
      <c r="P18" s="17"/>
      <c r="Q18" s="108"/>
      <c r="R18" s="39">
        <f t="shared" ref="R18" si="0">SUM(E18:O18)</f>
        <v>-74765000</v>
      </c>
    </row>
    <row r="19" spans="1:20" s="114" customFormat="1" ht="20.25" customHeight="1">
      <c r="A19" s="120" t="s">
        <v>124</v>
      </c>
      <c r="B19" s="89"/>
      <c r="C19" s="89"/>
      <c r="D19" s="89"/>
      <c r="E19" s="20">
        <v>0</v>
      </c>
      <c r="F19" s="108"/>
      <c r="G19" s="17">
        <v>0</v>
      </c>
      <c r="H19" s="5"/>
      <c r="I19" s="17">
        <v>0</v>
      </c>
      <c r="J19" s="108"/>
      <c r="K19" s="49">
        <v>71788887</v>
      </c>
      <c r="L19" s="49"/>
      <c r="M19" s="49"/>
      <c r="N19" s="9"/>
      <c r="O19" s="17">
        <v>0</v>
      </c>
      <c r="P19" s="49"/>
      <c r="Q19" s="8"/>
      <c r="R19" s="49">
        <f>SUM(E19:O19)</f>
        <v>71788887</v>
      </c>
    </row>
    <row r="20" spans="1:20" s="114" customFormat="1" ht="22.4" customHeight="1" thickBot="1">
      <c r="A20" s="91" t="s">
        <v>185</v>
      </c>
      <c r="B20" s="102"/>
      <c r="C20" s="102"/>
      <c r="D20" s="102"/>
      <c r="E20" s="71">
        <f>SUM(E14:E19)</f>
        <v>300000000</v>
      </c>
      <c r="F20" s="108"/>
      <c r="G20" s="71">
        <f>SUM(G14:G19)</f>
        <v>46550000</v>
      </c>
      <c r="H20" s="108"/>
      <c r="I20" s="71">
        <f>SUM(I14:I19)</f>
        <v>15400000</v>
      </c>
      <c r="J20" s="108"/>
      <c r="K20" s="71">
        <f>SUM(K14:K19)</f>
        <v>15259411</v>
      </c>
      <c r="L20" s="108"/>
      <c r="M20" s="108"/>
      <c r="N20" s="108"/>
      <c r="O20" s="71">
        <f>SUM(O14:O19)</f>
        <v>2516227</v>
      </c>
      <c r="P20" s="108"/>
      <c r="Q20" s="108"/>
      <c r="R20" s="71">
        <f>SUM(R14:R19)</f>
        <v>379725638</v>
      </c>
      <c r="S20" s="39"/>
      <c r="T20" s="121"/>
    </row>
    <row r="21" spans="1:20" s="114" customFormat="1" ht="22.4" customHeight="1" thickTop="1">
      <c r="A21" s="91"/>
      <c r="B21" s="102"/>
      <c r="C21" s="102"/>
      <c r="D21" s="102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</row>
    <row r="22" spans="1:20" s="114" customFormat="1" ht="22.4" customHeight="1">
      <c r="A22" s="91" t="s">
        <v>166</v>
      </c>
      <c r="B22" s="89"/>
      <c r="C22" s="89"/>
      <c r="D22" s="102"/>
      <c r="E22" s="39">
        <v>405000000</v>
      </c>
      <c r="F22" s="39"/>
      <c r="G22" s="39">
        <v>370130335</v>
      </c>
      <c r="H22" s="39"/>
      <c r="I22" s="39">
        <v>22500000</v>
      </c>
      <c r="J22" s="39"/>
      <c r="K22" s="39">
        <v>54187440</v>
      </c>
      <c r="L22" s="39"/>
      <c r="M22" s="39"/>
      <c r="N22" s="39"/>
      <c r="O22" s="39">
        <v>2516227</v>
      </c>
      <c r="P22" s="39"/>
      <c r="Q22" s="39"/>
      <c r="R22" s="39">
        <v>854334002</v>
      </c>
    </row>
    <row r="23" spans="1:20" s="114" customFormat="1" ht="21.65" customHeight="1">
      <c r="A23" s="91" t="s">
        <v>83</v>
      </c>
      <c r="B23" s="119"/>
      <c r="C23" s="119"/>
      <c r="D23" s="119"/>
      <c r="E23" s="5"/>
      <c r="F23" s="17"/>
      <c r="G23" s="5"/>
      <c r="H23" s="5"/>
      <c r="I23" s="5"/>
      <c r="J23" s="108"/>
      <c r="K23" s="5"/>
      <c r="L23" s="5"/>
      <c r="M23" s="5"/>
      <c r="N23" s="9"/>
      <c r="O23" s="5"/>
      <c r="P23" s="5"/>
      <c r="Q23" s="17"/>
      <c r="R23" s="17"/>
    </row>
    <row r="24" spans="1:20" s="114" customFormat="1" ht="18" hidden="1" customHeight="1">
      <c r="A24" s="120" t="s">
        <v>106</v>
      </c>
      <c r="B24" s="119">
        <v>19</v>
      </c>
      <c r="C24" s="119"/>
      <c r="D24" s="119"/>
      <c r="E24" s="17">
        <v>0</v>
      </c>
      <c r="F24" s="17"/>
      <c r="G24" s="17">
        <v>0</v>
      </c>
      <c r="H24" s="108"/>
      <c r="I24" s="17">
        <v>0</v>
      </c>
      <c r="J24" s="108"/>
      <c r="K24" s="17">
        <v>0</v>
      </c>
      <c r="L24" s="17"/>
      <c r="M24" s="17"/>
      <c r="N24" s="9"/>
      <c r="O24" s="17">
        <v>0</v>
      </c>
      <c r="P24" s="17"/>
      <c r="Q24" s="108"/>
      <c r="R24" s="17">
        <f>SUM(E24:O24)</f>
        <v>0</v>
      </c>
    </row>
    <row r="25" spans="1:20" s="114" customFormat="1" ht="18" hidden="1" customHeight="1">
      <c r="A25" s="120" t="s">
        <v>37</v>
      </c>
      <c r="B25" s="119">
        <v>19</v>
      </c>
      <c r="C25" s="119"/>
      <c r="D25" s="103"/>
      <c r="E25" s="17">
        <v>0</v>
      </c>
      <c r="F25" s="108"/>
      <c r="G25" s="17">
        <v>0</v>
      </c>
      <c r="H25" s="5"/>
      <c r="I25" s="17">
        <v>0</v>
      </c>
      <c r="J25" s="108"/>
      <c r="K25" s="17">
        <v>0</v>
      </c>
      <c r="L25" s="108"/>
      <c r="M25" s="108"/>
      <c r="N25" s="9"/>
      <c r="O25" s="17">
        <v>0</v>
      </c>
      <c r="P25" s="17"/>
      <c r="Q25" s="108"/>
      <c r="R25" s="17">
        <f t="shared" ref="R25:R27" si="1">SUM(E25:O25)</f>
        <v>0</v>
      </c>
    </row>
    <row r="26" spans="1:20" s="114" customFormat="1" ht="22.4" customHeight="1">
      <c r="A26" s="120" t="s">
        <v>156</v>
      </c>
      <c r="B26" s="187">
        <v>15</v>
      </c>
      <c r="C26" s="119"/>
      <c r="D26" s="89"/>
      <c r="E26" s="17">
        <v>0</v>
      </c>
      <c r="F26" s="108"/>
      <c r="G26" s="17">
        <v>0</v>
      </c>
      <c r="H26" s="5"/>
      <c r="I26" s="17">
        <v>0</v>
      </c>
      <c r="J26" s="108"/>
      <c r="K26" s="39">
        <v>-52649701</v>
      </c>
      <c r="L26" s="108"/>
      <c r="M26" s="108"/>
      <c r="N26" s="9"/>
      <c r="O26" s="17">
        <v>0</v>
      </c>
      <c r="P26" s="17"/>
      <c r="Q26" s="108"/>
      <c r="R26" s="39">
        <f t="shared" si="1"/>
        <v>-52649701</v>
      </c>
    </row>
    <row r="27" spans="1:20" s="114" customFormat="1" ht="22.4" customHeight="1">
      <c r="A27" s="120" t="s">
        <v>124</v>
      </c>
      <c r="B27" s="89"/>
      <c r="C27" s="89"/>
      <c r="D27" s="89"/>
      <c r="E27" s="17">
        <v>0</v>
      </c>
      <c r="F27" s="108"/>
      <c r="G27" s="17">
        <v>0</v>
      </c>
      <c r="H27" s="5"/>
      <c r="I27" s="17">
        <v>0</v>
      </c>
      <c r="J27" s="108"/>
      <c r="K27" s="49">
        <v>27981294</v>
      </c>
      <c r="L27" s="49"/>
      <c r="M27" s="49"/>
      <c r="N27" s="9"/>
      <c r="O27" s="17">
        <v>0</v>
      </c>
      <c r="P27" s="49"/>
      <c r="Q27" s="8"/>
      <c r="R27" s="49">
        <f t="shared" si="1"/>
        <v>27981294</v>
      </c>
    </row>
    <row r="28" spans="1:20" s="114" customFormat="1" ht="22.4" customHeight="1" thickBot="1">
      <c r="A28" s="91" t="s">
        <v>186</v>
      </c>
      <c r="B28" s="102"/>
      <c r="C28" s="102"/>
      <c r="D28" s="102"/>
      <c r="E28" s="71">
        <f>SUM(E22:E27)</f>
        <v>405000000</v>
      </c>
      <c r="F28" s="108"/>
      <c r="G28" s="71">
        <f>SUM(G22:G27)</f>
        <v>370130335</v>
      </c>
      <c r="H28" s="108"/>
      <c r="I28" s="71">
        <f>SUM(I22:I27)</f>
        <v>22500000</v>
      </c>
      <c r="J28" s="108"/>
      <c r="K28" s="71">
        <f>SUM(K22:K27)</f>
        <v>29519033</v>
      </c>
      <c r="L28" s="108"/>
      <c r="M28" s="108"/>
      <c r="N28" s="108"/>
      <c r="O28" s="71">
        <f>SUM(O22:O27)</f>
        <v>2516227</v>
      </c>
      <c r="P28" s="108"/>
      <c r="Q28" s="108"/>
      <c r="R28" s="71">
        <f>SUM(R22:R27)</f>
        <v>829665595</v>
      </c>
      <c r="S28" s="121">
        <f>R28-'งบดุล 2'!H64</f>
        <v>0</v>
      </c>
    </row>
    <row r="29" spans="1:20" s="114" customFormat="1" ht="22.4" customHeight="1" thickTop="1">
      <c r="A29" s="91"/>
      <c r="B29" s="102"/>
      <c r="C29" s="102"/>
      <c r="D29" s="102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</row>
    <row r="30" spans="1:20" s="114" customFormat="1" ht="22.4" customHeight="1">
      <c r="A30" s="91"/>
      <c r="B30" s="102"/>
      <c r="C30" s="102"/>
      <c r="D30" s="102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</row>
    <row r="31" spans="1:20" s="114" customFormat="1" ht="22.4" customHeight="1">
      <c r="A31" s="91"/>
      <c r="B31" s="102"/>
      <c r="C31" s="102"/>
      <c r="D31" s="102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</row>
    <row r="32" spans="1:20" s="114" customFormat="1" ht="22.4" customHeight="1">
      <c r="A32" s="91"/>
      <c r="B32" s="102"/>
      <c r="C32" s="102"/>
      <c r="D32" s="102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</row>
    <row r="33" spans="1:18" s="114" customFormat="1" ht="22.4" customHeight="1">
      <c r="A33" s="91"/>
      <c r="B33" s="102"/>
      <c r="C33" s="102"/>
      <c r="D33" s="102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</row>
    <row r="34" spans="1:18" s="114" customFormat="1" ht="22.4" customHeight="1">
      <c r="A34" s="91"/>
      <c r="B34" s="102"/>
      <c r="C34" s="102"/>
      <c r="D34" s="102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</row>
    <row r="35" spans="1:18" s="114" customFormat="1" ht="22.4" customHeight="1">
      <c r="A35" s="91"/>
      <c r="B35" s="102"/>
      <c r="C35" s="102"/>
      <c r="D35" s="102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</row>
    <row r="36" spans="1:18" s="114" customFormat="1" ht="22.4" customHeight="1">
      <c r="A36" s="100" t="s">
        <v>142</v>
      </c>
      <c r="B36" s="102"/>
      <c r="C36" s="102"/>
      <c r="D36" s="102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</row>
    <row r="37" spans="1:18" s="114" customFormat="1" ht="22.4" customHeight="1">
      <c r="A37" s="91"/>
      <c r="B37" s="102"/>
      <c r="C37" s="102"/>
      <c r="D37" s="102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</row>
    <row r="38" spans="1:18" s="114" customFormat="1" ht="22.4" customHeight="1">
      <c r="B38" s="102"/>
      <c r="C38" s="102"/>
      <c r="D38" s="102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</row>
    <row r="39" spans="1:18" s="122" customFormat="1" ht="24" customHeight="1"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</row>
    <row r="40" spans="1:18" s="123" customFormat="1" ht="24" customHeight="1"/>
    <row r="41" spans="1:18" ht="24" customHeight="1">
      <c r="A41" s="124"/>
    </row>
    <row r="67" spans="2:2" ht="24" customHeight="1">
      <c r="B67" s="125" t="s">
        <v>150</v>
      </c>
    </row>
  </sheetData>
  <mergeCells count="9">
    <mergeCell ref="N9:P9"/>
    <mergeCell ref="M8:Q8"/>
    <mergeCell ref="A4:R4"/>
    <mergeCell ref="A3:R3"/>
    <mergeCell ref="A1:R1"/>
    <mergeCell ref="A2:R2"/>
    <mergeCell ref="A5:R5"/>
    <mergeCell ref="H8:K8"/>
    <mergeCell ref="D7:R7"/>
  </mergeCells>
  <pageMargins left="0.82" right="0.25" top="1" bottom="0.5" header="0.6" footer="0.3"/>
  <pageSetup paperSize="9" scale="70" fitToWidth="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00B050"/>
  </sheetPr>
  <dimension ref="A1:Q181"/>
  <sheetViews>
    <sheetView showGridLines="0" view="pageBreakPreview" topLeftCell="A97" zoomScale="120" zoomScaleNormal="100" zoomScaleSheetLayoutView="120" workbookViewId="0">
      <selection activeCell="A101" sqref="A101"/>
    </sheetView>
  </sheetViews>
  <sheetFormatPr defaultColWidth="9.09765625" defaultRowHeight="24" customHeight="1"/>
  <cols>
    <col min="1" max="1" width="56.8984375" style="190" customWidth="1"/>
    <col min="2" max="2" width="10" style="191" bestFit="1" customWidth="1"/>
    <col min="3" max="3" width="1.3984375" style="191" customWidth="1"/>
    <col min="4" max="4" width="12.59765625" style="190" customWidth="1"/>
    <col min="5" max="5" width="1" style="190" customWidth="1"/>
    <col min="6" max="6" width="12.59765625" style="190" customWidth="1"/>
    <col min="7" max="7" width="1" style="190" customWidth="1"/>
    <col min="8" max="8" width="12.59765625" style="190" customWidth="1"/>
    <col min="9" max="9" width="1" style="190" customWidth="1"/>
    <col min="10" max="10" width="12.59765625" style="192" customWidth="1"/>
    <col min="11" max="11" width="14.09765625" style="1" customWidth="1"/>
    <col min="12" max="15" width="9.09765625" style="190"/>
    <col min="16" max="16" width="12.59765625" style="58" bestFit="1" customWidth="1"/>
    <col min="17" max="17" width="10.09765625" style="190" bestFit="1" customWidth="1"/>
    <col min="18" max="16384" width="9.09765625" style="190"/>
  </cols>
  <sheetData>
    <row r="1" spans="1:17" s="188" customFormat="1" ht="25.4" customHeight="1">
      <c r="A1" s="243" t="str">
        <f>งบดุล!A1</f>
        <v>บริษัท สเปเชี่ยลตี้ เนเชอรัล โปรดักส์ จำกัด (มหาชน) และบริษัทย่อย</v>
      </c>
      <c r="B1" s="243"/>
      <c r="C1" s="243"/>
      <c r="D1" s="243"/>
      <c r="E1" s="243"/>
      <c r="F1" s="243"/>
      <c r="G1" s="243"/>
      <c r="H1" s="243"/>
      <c r="I1" s="243"/>
      <c r="J1" s="243"/>
      <c r="K1" s="66"/>
      <c r="P1" s="74"/>
    </row>
    <row r="2" spans="1:17" s="188" customFormat="1" ht="25.4" customHeight="1">
      <c r="A2" s="243" t="s">
        <v>155</v>
      </c>
      <c r="B2" s="243"/>
      <c r="C2" s="243"/>
      <c r="D2" s="243"/>
      <c r="E2" s="243"/>
      <c r="F2" s="243"/>
      <c r="G2" s="243"/>
      <c r="H2" s="243"/>
      <c r="I2" s="243"/>
      <c r="J2" s="243"/>
      <c r="K2" s="66"/>
      <c r="P2" s="74"/>
    </row>
    <row r="3" spans="1:17" s="188" customFormat="1" ht="25.4" customHeight="1">
      <c r="A3" s="244" t="s">
        <v>184</v>
      </c>
      <c r="B3" s="244"/>
      <c r="C3" s="244"/>
      <c r="D3" s="244"/>
      <c r="E3" s="244"/>
      <c r="F3" s="244"/>
      <c r="G3" s="244"/>
      <c r="H3" s="244"/>
      <c r="I3" s="244"/>
      <c r="J3" s="244"/>
      <c r="K3" s="66"/>
      <c r="P3" s="74"/>
    </row>
    <row r="4" spans="1:17" s="188" customFormat="1" ht="25.4" customHeight="1">
      <c r="A4" s="244" t="s">
        <v>104</v>
      </c>
      <c r="B4" s="244"/>
      <c r="C4" s="244"/>
      <c r="D4" s="244"/>
      <c r="E4" s="244"/>
      <c r="F4" s="244"/>
      <c r="G4" s="244"/>
      <c r="H4" s="244"/>
      <c r="I4" s="244"/>
      <c r="J4" s="244"/>
      <c r="K4" s="66"/>
      <c r="P4" s="74"/>
    </row>
    <row r="5" spans="1:17" s="189" customFormat="1" ht="25.4" customHeight="1">
      <c r="A5" s="247" t="s">
        <v>63</v>
      </c>
      <c r="B5" s="247"/>
      <c r="C5" s="247"/>
      <c r="D5" s="247"/>
      <c r="E5" s="247"/>
      <c r="F5" s="247"/>
      <c r="G5" s="247"/>
      <c r="H5" s="247"/>
      <c r="I5" s="247"/>
      <c r="J5" s="247"/>
      <c r="K5" s="67"/>
      <c r="P5" s="75"/>
    </row>
    <row r="6" spans="1:17" ht="9" customHeight="1"/>
    <row r="7" spans="1:17" ht="20.149999999999999" customHeight="1">
      <c r="B7" s="193" t="s">
        <v>31</v>
      </c>
      <c r="C7" s="193"/>
      <c r="D7" s="245" t="s">
        <v>0</v>
      </c>
      <c r="E7" s="245"/>
      <c r="F7" s="245"/>
      <c r="G7" s="194"/>
      <c r="H7" s="245" t="s">
        <v>29</v>
      </c>
      <c r="I7" s="245"/>
      <c r="J7" s="245"/>
    </row>
    <row r="8" spans="1:17" s="194" customFormat="1" ht="20.149999999999999" customHeight="1">
      <c r="D8" s="195">
        <v>2568</v>
      </c>
      <c r="F8" s="195">
        <v>2567</v>
      </c>
      <c r="H8" s="195">
        <v>2568</v>
      </c>
      <c r="J8" s="195">
        <v>2567</v>
      </c>
      <c r="K8" s="68"/>
      <c r="P8" s="76"/>
    </row>
    <row r="9" spans="1:17" ht="20.149999999999999" customHeight="1">
      <c r="A9" s="189" t="s">
        <v>15</v>
      </c>
      <c r="B9" s="194"/>
      <c r="C9" s="194"/>
      <c r="D9" s="50"/>
      <c r="E9" s="24"/>
      <c r="F9" s="50"/>
      <c r="G9" s="196"/>
      <c r="H9" s="196"/>
    </row>
    <row r="10" spans="1:17" ht="20.149999999999999" customHeight="1">
      <c r="A10" s="197" t="s">
        <v>123</v>
      </c>
      <c r="B10" s="198"/>
      <c r="C10" s="198"/>
      <c r="D10" s="6">
        <v>47174680</v>
      </c>
      <c r="E10" s="197"/>
      <c r="F10" s="6">
        <v>29352776</v>
      </c>
      <c r="G10" s="199"/>
      <c r="H10" s="6">
        <v>27981294</v>
      </c>
      <c r="I10" s="199"/>
      <c r="J10" s="6">
        <v>71788887</v>
      </c>
    </row>
    <row r="11" spans="1:17" ht="20.149999999999999" customHeight="1">
      <c r="A11" s="197" t="s">
        <v>74</v>
      </c>
      <c r="B11" s="198"/>
      <c r="C11" s="198"/>
      <c r="D11" s="6"/>
      <c r="E11" s="197"/>
      <c r="F11" s="6"/>
      <c r="G11" s="197"/>
      <c r="H11" s="6"/>
      <c r="I11" s="199"/>
      <c r="J11" s="199"/>
    </row>
    <row r="12" spans="1:17" ht="20.149999999999999" customHeight="1">
      <c r="A12" s="200" t="s">
        <v>62</v>
      </c>
      <c r="B12" s="198">
        <v>12</v>
      </c>
      <c r="C12" s="198"/>
      <c r="D12" s="6">
        <v>12703701</v>
      </c>
      <c r="E12" s="197"/>
      <c r="F12" s="6">
        <v>7871136</v>
      </c>
      <c r="G12" s="197"/>
      <c r="H12" s="6">
        <v>6702002</v>
      </c>
      <c r="I12" s="199"/>
      <c r="J12" s="6">
        <v>2354751</v>
      </c>
      <c r="K12" s="84"/>
    </row>
    <row r="13" spans="1:17" ht="20.149999999999999" customHeight="1">
      <c r="A13" s="200" t="s">
        <v>39</v>
      </c>
      <c r="B13" s="198"/>
      <c r="C13" s="198"/>
      <c r="D13" s="55">
        <v>177976</v>
      </c>
      <c r="E13" s="197"/>
      <c r="F13" s="79">
        <v>1144686</v>
      </c>
      <c r="G13" s="197"/>
      <c r="H13" s="79">
        <v>70907</v>
      </c>
      <c r="I13" s="199"/>
      <c r="J13" s="79">
        <v>100885</v>
      </c>
      <c r="K13" s="84"/>
      <c r="Q13" s="201"/>
    </row>
    <row r="14" spans="1:17" ht="20.149999999999999" customHeight="1">
      <c r="A14" s="200" t="s">
        <v>129</v>
      </c>
      <c r="B14" s="198"/>
      <c r="C14" s="198"/>
      <c r="D14" s="6">
        <v>-1555774</v>
      </c>
      <c r="E14" s="197"/>
      <c r="F14" s="6">
        <v>1135672</v>
      </c>
      <c r="G14" s="197"/>
      <c r="H14" s="6">
        <v>-639818</v>
      </c>
      <c r="I14" s="199"/>
      <c r="J14" s="6">
        <v>-473363</v>
      </c>
      <c r="K14" s="84"/>
    </row>
    <row r="15" spans="1:17" ht="20.149999999999999" customHeight="1">
      <c r="A15" s="200" t="s">
        <v>168</v>
      </c>
      <c r="B15" s="198"/>
      <c r="C15" s="198"/>
      <c r="D15" s="6">
        <v>695083</v>
      </c>
      <c r="E15" s="197"/>
      <c r="F15" s="6">
        <v>-10869</v>
      </c>
      <c r="G15" s="197"/>
      <c r="H15" s="6">
        <v>333697</v>
      </c>
      <c r="I15" s="51"/>
      <c r="J15" s="6">
        <v>-194131</v>
      </c>
      <c r="K15" s="84"/>
    </row>
    <row r="16" spans="1:17" ht="20.149999999999999" customHeight="1">
      <c r="A16" s="200" t="s">
        <v>174</v>
      </c>
      <c r="B16" s="198"/>
      <c r="C16" s="198"/>
      <c r="D16" s="6"/>
      <c r="E16" s="197"/>
      <c r="F16" s="6"/>
      <c r="G16" s="197"/>
      <c r="H16" s="6"/>
      <c r="I16" s="51"/>
      <c r="J16" s="6"/>
    </row>
    <row r="17" spans="1:16" ht="23.25" customHeight="1">
      <c r="A17" s="202" t="s">
        <v>119</v>
      </c>
      <c r="B17" s="198"/>
      <c r="C17" s="198"/>
      <c r="D17" s="6">
        <v>-103491</v>
      </c>
      <c r="E17" s="199"/>
      <c r="F17" s="6">
        <v>-38348</v>
      </c>
      <c r="G17" s="17"/>
      <c r="H17" s="6">
        <v>-70057</v>
      </c>
      <c r="I17" s="17"/>
      <c r="J17" s="17" t="s">
        <v>126</v>
      </c>
      <c r="K17" s="84"/>
    </row>
    <row r="18" spans="1:16" ht="20.149999999999999" customHeight="1">
      <c r="A18" s="200" t="s">
        <v>111</v>
      </c>
      <c r="B18" s="198"/>
      <c r="C18" s="198"/>
      <c r="D18" s="55">
        <v>12593067</v>
      </c>
      <c r="E18" s="197"/>
      <c r="F18" s="55">
        <v>13380568</v>
      </c>
      <c r="G18" s="197"/>
      <c r="H18" s="55">
        <v>4943363</v>
      </c>
      <c r="I18" s="199"/>
      <c r="J18" s="6">
        <v>5316979</v>
      </c>
      <c r="K18" s="84"/>
    </row>
    <row r="19" spans="1:16" ht="20.149999999999999" customHeight="1">
      <c r="A19" s="200" t="s">
        <v>110</v>
      </c>
      <c r="B19" s="203"/>
      <c r="C19" s="203"/>
      <c r="D19" s="55">
        <v>340072</v>
      </c>
      <c r="E19" s="197"/>
      <c r="F19" s="55">
        <v>303819</v>
      </c>
      <c r="G19" s="197"/>
      <c r="H19" s="55">
        <v>36165</v>
      </c>
      <c r="I19" s="199"/>
      <c r="J19" s="6">
        <v>6554</v>
      </c>
      <c r="K19" s="84"/>
    </row>
    <row r="20" spans="1:16" ht="20.149999999999999" customHeight="1">
      <c r="A20" s="200" t="s">
        <v>190</v>
      </c>
      <c r="B20" s="203"/>
      <c r="C20" s="203"/>
      <c r="D20" s="55">
        <v>-14778</v>
      </c>
      <c r="E20" s="197"/>
      <c r="F20" s="79">
        <v>-3631</v>
      </c>
      <c r="G20" s="197"/>
      <c r="H20" s="79">
        <v>-7793</v>
      </c>
      <c r="I20" s="199"/>
      <c r="J20" s="17" t="s">
        <v>126</v>
      </c>
      <c r="K20" s="84"/>
    </row>
    <row r="21" spans="1:16" ht="20.149999999999999" hidden="1" customHeight="1">
      <c r="A21" s="204" t="s">
        <v>128</v>
      </c>
      <c r="B21" s="205"/>
      <c r="C21" s="205"/>
      <c r="D21" s="17">
        <v>0</v>
      </c>
      <c r="E21" s="197"/>
      <c r="F21" s="17"/>
      <c r="G21" s="197"/>
      <c r="H21" s="17"/>
      <c r="I21" s="199"/>
      <c r="J21" s="53"/>
    </row>
    <row r="22" spans="1:16" ht="20.149999999999999" customHeight="1">
      <c r="A22" s="200" t="s">
        <v>97</v>
      </c>
      <c r="B22" s="198">
        <v>11</v>
      </c>
      <c r="C22" s="198"/>
      <c r="D22" s="6">
        <v>964037</v>
      </c>
      <c r="E22" s="197"/>
      <c r="F22" s="6">
        <v>779469</v>
      </c>
      <c r="G22" s="197"/>
      <c r="H22" s="6">
        <v>413274</v>
      </c>
      <c r="I22" s="199"/>
      <c r="J22" s="55">
        <v>245299</v>
      </c>
      <c r="K22" s="84"/>
    </row>
    <row r="23" spans="1:16" ht="20.149999999999999" customHeight="1">
      <c r="A23" s="200" t="s">
        <v>169</v>
      </c>
      <c r="B23" s="198"/>
      <c r="C23" s="198"/>
      <c r="D23" s="55">
        <v>-39734</v>
      </c>
      <c r="E23" s="197"/>
      <c r="F23" s="55">
        <v>-16906</v>
      </c>
      <c r="G23" s="197"/>
      <c r="H23" s="55">
        <v>-39734</v>
      </c>
      <c r="I23" s="199"/>
      <c r="J23" s="55">
        <v>-13389</v>
      </c>
      <c r="K23" s="48"/>
    </row>
    <row r="24" spans="1:16" ht="20.149999999999999" customHeight="1">
      <c r="A24" s="200" t="s">
        <v>139</v>
      </c>
      <c r="B24" s="203" t="s">
        <v>150</v>
      </c>
      <c r="C24" s="203"/>
      <c r="D24" s="52">
        <v>-85837</v>
      </c>
      <c r="E24" s="197"/>
      <c r="F24" s="52">
        <v>-88465</v>
      </c>
      <c r="G24" s="197"/>
      <c r="H24" s="20">
        <v>0</v>
      </c>
      <c r="I24" s="199"/>
      <c r="J24" s="20" t="s">
        <v>126</v>
      </c>
      <c r="K24" s="84"/>
    </row>
    <row r="25" spans="1:16" ht="20.149999999999999" customHeight="1">
      <c r="A25" s="206" t="s">
        <v>114</v>
      </c>
      <c r="B25" s="198"/>
      <c r="C25" s="198"/>
    </row>
    <row r="26" spans="1:16" ht="20.149999999999999" customHeight="1">
      <c r="A26" s="200" t="s">
        <v>115</v>
      </c>
      <c r="B26" s="198"/>
      <c r="C26" s="198"/>
      <c r="D26" s="6">
        <f>SUM(D10:D25)</f>
        <v>72849002</v>
      </c>
      <c r="E26" s="197"/>
      <c r="F26" s="6">
        <f>SUM(F10:F25)</f>
        <v>53809907</v>
      </c>
      <c r="G26" s="197"/>
      <c r="H26" s="6">
        <f>SUM(H10:H25)</f>
        <v>39723300</v>
      </c>
      <c r="I26" s="199"/>
      <c r="J26" s="6">
        <f>SUM(J10:J25)</f>
        <v>79132472</v>
      </c>
    </row>
    <row r="27" spans="1:16" ht="20.149999999999999" customHeight="1">
      <c r="A27" s="207" t="s">
        <v>69</v>
      </c>
      <c r="B27" s="198"/>
      <c r="C27" s="198"/>
      <c r="D27" s="6"/>
      <c r="E27" s="197"/>
      <c r="F27" s="6"/>
      <c r="G27" s="197"/>
      <c r="H27" s="6"/>
      <c r="I27" s="197"/>
      <c r="J27" s="6"/>
    </row>
    <row r="28" spans="1:16" ht="20.149999999999999" customHeight="1">
      <c r="A28" s="200" t="s">
        <v>67</v>
      </c>
      <c r="B28" s="198"/>
      <c r="C28" s="198"/>
      <c r="D28" s="6">
        <v>-35836551</v>
      </c>
      <c r="E28" s="199"/>
      <c r="F28" s="6">
        <v>-34077045</v>
      </c>
      <c r="G28" s="199"/>
      <c r="H28" s="6">
        <v>-13509139</v>
      </c>
      <c r="I28" s="199"/>
      <c r="J28" s="6">
        <v>-3473478</v>
      </c>
    </row>
    <row r="29" spans="1:16" ht="20.149999999999999" customHeight="1">
      <c r="A29" s="200" t="s">
        <v>71</v>
      </c>
      <c r="B29" s="198"/>
      <c r="C29" s="198"/>
      <c r="D29" s="6">
        <v>-21991191</v>
      </c>
      <c r="E29" s="199"/>
      <c r="F29" s="6">
        <v>343883</v>
      </c>
      <c r="G29" s="199"/>
      <c r="H29" s="6">
        <v>-4768363</v>
      </c>
      <c r="I29" s="199"/>
      <c r="J29" s="6">
        <v>170982</v>
      </c>
    </row>
    <row r="30" spans="1:16" ht="20.149999999999999" customHeight="1">
      <c r="A30" s="200" t="s">
        <v>3</v>
      </c>
      <c r="B30" s="198"/>
      <c r="C30" s="198"/>
      <c r="D30" s="50">
        <v>0</v>
      </c>
      <c r="E30" s="199"/>
      <c r="F30" s="6">
        <v>1757227</v>
      </c>
      <c r="G30" s="199"/>
      <c r="H30" s="50">
        <v>0</v>
      </c>
      <c r="I30" s="199"/>
      <c r="J30" s="6">
        <v>77235</v>
      </c>
    </row>
    <row r="31" spans="1:16" s="208" customFormat="1" ht="20.149999999999999" hidden="1" customHeight="1">
      <c r="A31" s="200" t="s">
        <v>120</v>
      </c>
      <c r="B31" s="198"/>
      <c r="C31" s="198"/>
      <c r="D31" s="17"/>
      <c r="E31" s="53"/>
      <c r="F31" s="53"/>
      <c r="G31" s="6"/>
      <c r="H31" s="53"/>
      <c r="I31" s="53"/>
      <c r="J31" s="53"/>
      <c r="K31" s="69"/>
      <c r="P31" s="77"/>
    </row>
    <row r="32" spans="1:16" ht="20.149999999999999" customHeight="1">
      <c r="A32" s="200" t="s">
        <v>25</v>
      </c>
      <c r="B32" s="198"/>
      <c r="C32" s="198"/>
      <c r="D32" s="6">
        <v>116014</v>
      </c>
      <c r="E32" s="199"/>
      <c r="F32" s="6">
        <v>1380197</v>
      </c>
      <c r="G32" s="199"/>
      <c r="H32" s="6">
        <v>-1692000</v>
      </c>
      <c r="I32" s="32"/>
      <c r="J32" s="17" t="s">
        <v>126</v>
      </c>
    </row>
    <row r="33" spans="1:17" ht="20.149999999999999" customHeight="1">
      <c r="A33" s="207" t="s">
        <v>70</v>
      </c>
      <c r="B33" s="198"/>
      <c r="C33" s="198"/>
      <c r="D33" s="6"/>
      <c r="E33" s="199"/>
      <c r="F33" s="6"/>
      <c r="G33" s="199"/>
      <c r="H33" s="6"/>
      <c r="I33" s="32"/>
      <c r="J33" s="6"/>
    </row>
    <row r="34" spans="1:17" ht="20.149999999999999" customHeight="1">
      <c r="A34" s="200" t="s">
        <v>54</v>
      </c>
      <c r="B34" s="198"/>
      <c r="C34" s="198"/>
      <c r="D34" s="6">
        <v>10900183</v>
      </c>
      <c r="E34" s="199"/>
      <c r="F34" s="6">
        <v>9955812</v>
      </c>
      <c r="G34" s="199"/>
      <c r="H34" s="6">
        <v>2828098</v>
      </c>
      <c r="I34" s="199"/>
      <c r="J34" s="6">
        <v>-314863</v>
      </c>
    </row>
    <row r="35" spans="1:17" ht="20.149999999999999" customHeight="1">
      <c r="A35" s="200" t="s">
        <v>6</v>
      </c>
      <c r="B35" s="198"/>
      <c r="C35" s="198"/>
      <c r="D35" s="55">
        <v>-95889</v>
      </c>
      <c r="E35" s="199"/>
      <c r="F35" s="55">
        <v>890963</v>
      </c>
      <c r="G35" s="199"/>
      <c r="H35" s="50">
        <v>0</v>
      </c>
      <c r="I35" s="199"/>
      <c r="J35" s="6">
        <v>664011</v>
      </c>
    </row>
    <row r="36" spans="1:17" ht="20.149999999999999" customHeight="1">
      <c r="A36" s="200" t="s">
        <v>112</v>
      </c>
      <c r="B36" s="198">
        <v>11</v>
      </c>
      <c r="C36" s="198"/>
      <c r="D36" s="55">
        <v>-451190</v>
      </c>
      <c r="E36" s="199"/>
      <c r="F36" s="79" t="s">
        <v>126</v>
      </c>
      <c r="G36" s="199"/>
      <c r="H36" s="79">
        <v>-451190</v>
      </c>
      <c r="I36" s="199"/>
      <c r="J36" s="17" t="s">
        <v>126</v>
      </c>
      <c r="K36" s="84"/>
    </row>
    <row r="37" spans="1:17" ht="20.149999999999999" customHeight="1">
      <c r="A37" s="200" t="s">
        <v>165</v>
      </c>
      <c r="B37" s="198"/>
      <c r="C37" s="198"/>
      <c r="D37" s="52">
        <v>5193</v>
      </c>
      <c r="E37" s="199"/>
      <c r="F37" s="52">
        <v>139104</v>
      </c>
      <c r="G37" s="199"/>
      <c r="H37" s="20">
        <v>0</v>
      </c>
      <c r="I37" s="199"/>
      <c r="J37" s="20" t="s">
        <v>126</v>
      </c>
    </row>
    <row r="38" spans="1:17" ht="20.149999999999999" customHeight="1">
      <c r="A38" s="209" t="s">
        <v>191</v>
      </c>
      <c r="D38" s="6">
        <f>SUM(D26:D37)</f>
        <v>25495571</v>
      </c>
      <c r="E38" s="199"/>
      <c r="F38" s="6">
        <f>SUM(F26:F37)</f>
        <v>34200048</v>
      </c>
      <c r="G38" s="199"/>
      <c r="H38" s="6">
        <f>SUM(H26:H37)</f>
        <v>22130706</v>
      </c>
      <c r="I38" s="3"/>
      <c r="J38" s="6">
        <f>SUM(J26:J37)</f>
        <v>76256359</v>
      </c>
    </row>
    <row r="39" spans="1:17" ht="20.149999999999999" customHeight="1">
      <c r="A39" s="197" t="s">
        <v>135</v>
      </c>
      <c r="B39" s="198" t="s">
        <v>196</v>
      </c>
      <c r="C39" s="198"/>
      <c r="D39" s="50">
        <v>0</v>
      </c>
      <c r="E39" s="199"/>
      <c r="F39" s="50" t="s">
        <v>126</v>
      </c>
      <c r="G39" s="199"/>
      <c r="H39" s="50">
        <v>0</v>
      </c>
      <c r="I39" s="3"/>
      <c r="J39" s="6">
        <v>-60513371</v>
      </c>
      <c r="K39" s="84"/>
    </row>
    <row r="40" spans="1:17" ht="20.149999999999999" customHeight="1">
      <c r="A40" s="197" t="s">
        <v>13</v>
      </c>
      <c r="B40" s="198"/>
      <c r="C40" s="198"/>
      <c r="D40" s="6">
        <v>-1203858</v>
      </c>
      <c r="E40" s="197"/>
      <c r="F40" s="6">
        <v>-867563</v>
      </c>
      <c r="G40" s="197"/>
      <c r="H40" s="6">
        <v>-1892598</v>
      </c>
      <c r="I40" s="199"/>
      <c r="J40" s="6">
        <v>-246364</v>
      </c>
      <c r="P40" s="30"/>
      <c r="Q40" s="201"/>
    </row>
    <row r="41" spans="1:17" ht="20.149999999999999" customHeight="1">
      <c r="A41" s="197" t="s">
        <v>118</v>
      </c>
      <c r="B41" s="198"/>
      <c r="C41" s="198"/>
      <c r="D41" s="55">
        <v>-8150291</v>
      </c>
      <c r="E41" s="199"/>
      <c r="F41" s="55">
        <v>-4311701</v>
      </c>
      <c r="G41" s="199"/>
      <c r="H41" s="55">
        <v>-982987</v>
      </c>
      <c r="I41" s="199"/>
      <c r="J41" s="55">
        <v>-518416</v>
      </c>
      <c r="Q41" s="201"/>
    </row>
    <row r="42" spans="1:17" ht="20.149999999999999" customHeight="1">
      <c r="A42" s="209" t="s">
        <v>191</v>
      </c>
      <c r="B42" s="210"/>
      <c r="C42" s="210"/>
      <c r="D42" s="56">
        <f>SUM(D38:D41)</f>
        <v>16141422</v>
      </c>
      <c r="E42" s="199"/>
      <c r="F42" s="56">
        <f>SUM(F38:F41)</f>
        <v>29020784</v>
      </c>
      <c r="G42" s="199"/>
      <c r="H42" s="56">
        <f>SUM(H38:H41)</f>
        <v>19255121</v>
      </c>
      <c r="I42" s="199"/>
      <c r="J42" s="56">
        <f>SUM(J38:J41)</f>
        <v>14978208</v>
      </c>
      <c r="Q42" s="201"/>
    </row>
    <row r="43" spans="1:17" ht="20.149999999999999" customHeight="1">
      <c r="A43" s="211"/>
      <c r="B43" s="198"/>
      <c r="C43" s="198"/>
      <c r="D43" s="6"/>
      <c r="E43" s="199"/>
      <c r="F43" s="6"/>
      <c r="G43" s="199"/>
      <c r="H43" s="6"/>
      <c r="I43" s="199"/>
      <c r="J43" s="6"/>
      <c r="Q43" s="201"/>
    </row>
    <row r="44" spans="1:17" ht="20.149999999999999" customHeight="1">
      <c r="A44" s="211"/>
      <c r="B44" s="198"/>
      <c r="C44" s="198"/>
      <c r="D44" s="6"/>
      <c r="E44" s="199"/>
      <c r="F44" s="6"/>
      <c r="G44" s="199"/>
      <c r="H44" s="6"/>
      <c r="I44" s="199"/>
      <c r="J44" s="6"/>
    </row>
    <row r="45" spans="1:17" ht="20.149999999999999" customHeight="1">
      <c r="A45" s="211"/>
      <c r="B45" s="198"/>
      <c r="C45" s="198"/>
      <c r="D45" s="6"/>
      <c r="E45" s="199"/>
      <c r="F45" s="6"/>
      <c r="G45" s="199"/>
      <c r="H45" s="6"/>
      <c r="I45" s="199"/>
      <c r="J45" s="6"/>
    </row>
    <row r="46" spans="1:17" s="188" customFormat="1" ht="25.4" customHeight="1">
      <c r="A46" s="249" t="str">
        <f>งบดุล!A1</f>
        <v>บริษัท สเปเชี่ยลตี้ เนเชอรัล โปรดักส์ จำกัด (มหาชน) และบริษัทย่อย</v>
      </c>
      <c r="B46" s="249"/>
      <c r="C46" s="249"/>
      <c r="D46" s="249"/>
      <c r="E46" s="249"/>
      <c r="F46" s="249"/>
      <c r="G46" s="249"/>
      <c r="H46" s="249"/>
      <c r="I46" s="249"/>
      <c r="J46" s="249"/>
      <c r="K46" s="66"/>
      <c r="P46" s="74"/>
    </row>
    <row r="47" spans="1:17" s="188" customFormat="1" ht="25.4" customHeight="1">
      <c r="A47" s="249" t="s">
        <v>68</v>
      </c>
      <c r="B47" s="249"/>
      <c r="C47" s="249"/>
      <c r="D47" s="249"/>
      <c r="E47" s="249"/>
      <c r="F47" s="249"/>
      <c r="G47" s="249"/>
      <c r="H47" s="249"/>
      <c r="I47" s="249"/>
      <c r="J47" s="249"/>
      <c r="K47" s="66"/>
      <c r="P47" s="74"/>
    </row>
    <row r="48" spans="1:17" s="188" customFormat="1" ht="25.4" customHeight="1">
      <c r="A48" s="244" t="s">
        <v>184</v>
      </c>
      <c r="B48" s="244"/>
      <c r="C48" s="244"/>
      <c r="D48" s="244"/>
      <c r="E48" s="244"/>
      <c r="F48" s="244"/>
      <c r="G48" s="244"/>
      <c r="H48" s="244"/>
      <c r="I48" s="244"/>
      <c r="J48" s="244"/>
      <c r="K48" s="66"/>
      <c r="P48" s="74"/>
    </row>
    <row r="49" spans="1:16" s="188" customFormat="1" ht="25.4" customHeight="1">
      <c r="A49" s="244" t="s">
        <v>104</v>
      </c>
      <c r="B49" s="244"/>
      <c r="C49" s="244"/>
      <c r="D49" s="244"/>
      <c r="E49" s="244"/>
      <c r="F49" s="244"/>
      <c r="G49" s="244"/>
      <c r="H49" s="244"/>
      <c r="I49" s="244"/>
      <c r="J49" s="244"/>
      <c r="K49" s="66"/>
      <c r="P49" s="74"/>
    </row>
    <row r="50" spans="1:16" ht="25.4" customHeight="1">
      <c r="A50" s="248" t="s">
        <v>63</v>
      </c>
      <c r="B50" s="248"/>
      <c r="C50" s="248"/>
      <c r="D50" s="248"/>
      <c r="E50" s="248"/>
      <c r="F50" s="248"/>
      <c r="G50" s="248"/>
      <c r="H50" s="248"/>
      <c r="I50" s="248"/>
      <c r="J50" s="248"/>
    </row>
    <row r="51" spans="1:16" ht="9" customHeight="1">
      <c r="A51" s="197"/>
      <c r="B51" s="198"/>
      <c r="C51" s="198"/>
      <c r="D51" s="197"/>
      <c r="E51" s="197"/>
      <c r="F51" s="197"/>
      <c r="G51" s="197"/>
      <c r="H51" s="197"/>
      <c r="I51" s="197"/>
    </row>
    <row r="52" spans="1:16" ht="20.149999999999999" customHeight="1">
      <c r="A52" s="197"/>
      <c r="B52" s="193" t="s">
        <v>31</v>
      </c>
      <c r="C52" s="193"/>
      <c r="D52" s="246" t="s">
        <v>0</v>
      </c>
      <c r="E52" s="246"/>
      <c r="F52" s="246"/>
      <c r="G52" s="212"/>
      <c r="H52" s="246" t="s">
        <v>29</v>
      </c>
      <c r="I52" s="246"/>
      <c r="J52" s="246"/>
    </row>
    <row r="53" spans="1:16" s="194" customFormat="1" ht="20.149999999999999" customHeight="1">
      <c r="A53" s="212"/>
      <c r="D53" s="195">
        <v>2568</v>
      </c>
      <c r="F53" s="195">
        <v>2567</v>
      </c>
      <c r="H53" s="195">
        <v>2568</v>
      </c>
      <c r="J53" s="195">
        <v>2567</v>
      </c>
      <c r="K53" s="68"/>
      <c r="P53" s="76"/>
    </row>
    <row r="54" spans="1:16" ht="20.149999999999999" customHeight="1">
      <c r="A54" s="213" t="s">
        <v>16</v>
      </c>
      <c r="B54" s="198"/>
      <c r="C54" s="198"/>
      <c r="D54" s="199"/>
      <c r="E54" s="199"/>
      <c r="F54" s="199"/>
      <c r="G54" s="199"/>
      <c r="H54" s="199"/>
      <c r="I54" s="199"/>
      <c r="J54" s="214"/>
    </row>
    <row r="55" spans="1:16" ht="20.149999999999999" customHeight="1">
      <c r="A55" s="200" t="s">
        <v>195</v>
      </c>
      <c r="B55" s="198"/>
      <c r="C55" s="198"/>
      <c r="D55" s="53">
        <v>-40000000</v>
      </c>
      <c r="E55" s="199"/>
      <c r="F55" s="50">
        <v>0</v>
      </c>
      <c r="G55" s="199"/>
      <c r="H55" s="6">
        <v>-40000000</v>
      </c>
      <c r="I55" s="199"/>
      <c r="J55" s="17">
        <v>0</v>
      </c>
    </row>
    <row r="56" spans="1:16" ht="20.149999999999999" hidden="1" customHeight="1">
      <c r="A56" s="200" t="s">
        <v>159</v>
      </c>
      <c r="B56" s="198"/>
      <c r="C56" s="198"/>
      <c r="D56" s="17" t="s">
        <v>126</v>
      </c>
      <c r="E56" s="199"/>
      <c r="F56" s="50" t="s">
        <v>126</v>
      </c>
      <c r="G56" s="199"/>
      <c r="H56" s="53">
        <v>0</v>
      </c>
      <c r="I56" s="17"/>
      <c r="J56" s="53" t="s">
        <v>126</v>
      </c>
      <c r="K56" s="190"/>
      <c r="O56" s="58"/>
      <c r="P56" s="190"/>
    </row>
    <row r="57" spans="1:16" ht="20.149999999999999" hidden="1" customHeight="1">
      <c r="A57" s="200" t="s">
        <v>164</v>
      </c>
      <c r="B57" s="198"/>
      <c r="C57" s="198"/>
      <c r="D57" s="17" t="s">
        <v>126</v>
      </c>
      <c r="E57" s="199"/>
      <c r="F57" s="50" t="s">
        <v>126</v>
      </c>
      <c r="G57" s="199"/>
      <c r="H57" s="53">
        <v>0</v>
      </c>
      <c r="I57" s="199"/>
      <c r="J57" s="53" t="s">
        <v>126</v>
      </c>
    </row>
    <row r="58" spans="1:16" ht="20.149999999999999" hidden="1" customHeight="1">
      <c r="A58" s="200" t="s">
        <v>127</v>
      </c>
      <c r="B58" s="198"/>
      <c r="C58" s="198"/>
      <c r="D58" s="17" t="s">
        <v>126</v>
      </c>
      <c r="E58" s="6"/>
      <c r="F58" s="50" t="s">
        <v>126</v>
      </c>
      <c r="G58" s="17"/>
      <c r="H58" s="53">
        <v>0</v>
      </c>
      <c r="I58" s="199"/>
      <c r="J58" s="53" t="s">
        <v>126</v>
      </c>
    </row>
    <row r="59" spans="1:16" ht="20.149999999999999" hidden="1" customHeight="1">
      <c r="A59" s="200" t="s">
        <v>143</v>
      </c>
      <c r="B59" s="198"/>
      <c r="C59" s="198"/>
      <c r="D59" s="17" t="s">
        <v>126</v>
      </c>
      <c r="E59" s="199"/>
      <c r="F59" s="50" t="s">
        <v>126</v>
      </c>
      <c r="G59" s="199"/>
      <c r="H59" s="53">
        <v>0</v>
      </c>
      <c r="I59" s="199"/>
      <c r="J59" s="53" t="s">
        <v>126</v>
      </c>
    </row>
    <row r="60" spans="1:16" ht="20.149999999999999" hidden="1" customHeight="1">
      <c r="A60" s="200" t="s">
        <v>144</v>
      </c>
      <c r="B60" s="198"/>
      <c r="C60" s="198"/>
      <c r="D60" s="17"/>
      <c r="E60" s="199"/>
      <c r="F60" s="50"/>
      <c r="G60" s="199"/>
      <c r="H60" s="53"/>
      <c r="I60" s="199"/>
      <c r="J60" s="53" t="s">
        <v>126</v>
      </c>
    </row>
    <row r="61" spans="1:16" ht="20.149999999999999" hidden="1" customHeight="1">
      <c r="A61" s="200" t="s">
        <v>121</v>
      </c>
      <c r="B61" s="198"/>
      <c r="C61" s="198"/>
      <c r="D61" s="17" t="s">
        <v>126</v>
      </c>
      <c r="E61" s="199"/>
      <c r="F61" s="50" t="s">
        <v>126</v>
      </c>
      <c r="G61" s="199"/>
      <c r="H61" s="53">
        <v>0</v>
      </c>
      <c r="I61" s="199"/>
      <c r="J61" s="53" t="s">
        <v>126</v>
      </c>
    </row>
    <row r="62" spans="1:16" ht="20.149999999999999" customHeight="1">
      <c r="A62" s="200" t="s">
        <v>164</v>
      </c>
      <c r="B62" s="198"/>
      <c r="C62" s="198"/>
      <c r="D62" s="50">
        <v>0</v>
      </c>
      <c r="E62" s="199"/>
      <c r="F62" s="50">
        <v>0</v>
      </c>
      <c r="G62" s="199"/>
      <c r="H62" s="50">
        <v>0</v>
      </c>
      <c r="I62" s="199"/>
      <c r="J62" s="53">
        <v>-4000000</v>
      </c>
    </row>
    <row r="63" spans="1:16" ht="20.149999999999999" customHeight="1">
      <c r="A63" s="200" t="s">
        <v>121</v>
      </c>
      <c r="B63" s="198"/>
      <c r="C63" s="198"/>
      <c r="D63" s="53">
        <v>18454</v>
      </c>
      <c r="E63" s="199"/>
      <c r="F63" s="53">
        <v>3645</v>
      </c>
      <c r="G63" s="199"/>
      <c r="H63" s="53">
        <v>7800</v>
      </c>
      <c r="I63" s="199"/>
      <c r="J63" s="17" t="s">
        <v>126</v>
      </c>
    </row>
    <row r="64" spans="1:16" ht="20.149999999999999" customHeight="1">
      <c r="A64" s="200" t="s">
        <v>116</v>
      </c>
      <c r="B64" s="203" t="s">
        <v>176</v>
      </c>
      <c r="C64" s="203"/>
      <c r="D64" s="55">
        <v>-5803568</v>
      </c>
      <c r="E64" s="199"/>
      <c r="F64" s="6">
        <v>-3750178</v>
      </c>
      <c r="G64" s="199"/>
      <c r="H64" s="6">
        <v>-1115247</v>
      </c>
      <c r="I64" s="199"/>
      <c r="J64" s="6">
        <v>-1709610</v>
      </c>
    </row>
    <row r="65" spans="1:12" ht="20.149999999999999" hidden="1" customHeight="1">
      <c r="A65" s="200" t="s">
        <v>133</v>
      </c>
      <c r="B65" s="198"/>
      <c r="C65" s="198"/>
      <c r="D65" s="55"/>
      <c r="E65" s="199"/>
      <c r="F65" s="53"/>
      <c r="G65" s="199"/>
      <c r="H65" s="53"/>
      <c r="I65" s="199"/>
      <c r="J65" s="53"/>
    </row>
    <row r="66" spans="1:12" ht="20.149999999999999" customHeight="1">
      <c r="A66" s="200" t="s">
        <v>65</v>
      </c>
      <c r="B66" s="203" t="s">
        <v>176</v>
      </c>
      <c r="C66" s="203"/>
      <c r="D66" s="6">
        <v>-216939</v>
      </c>
      <c r="E66" s="199"/>
      <c r="F66" s="6">
        <v>-159100</v>
      </c>
      <c r="G66" s="199"/>
      <c r="H66" s="6">
        <v>-200000</v>
      </c>
      <c r="I66" s="199"/>
      <c r="J66" s="17" t="s">
        <v>126</v>
      </c>
    </row>
    <row r="67" spans="1:12" ht="20.149999999999999" hidden="1" customHeight="1">
      <c r="A67" s="200" t="s">
        <v>161</v>
      </c>
      <c r="B67" s="203" t="s">
        <v>150</v>
      </c>
      <c r="C67" s="203"/>
      <c r="D67" s="17"/>
      <c r="E67" s="199"/>
      <c r="F67" s="17"/>
      <c r="G67" s="199"/>
      <c r="H67" s="53"/>
      <c r="I67" s="199"/>
      <c r="J67" s="17"/>
    </row>
    <row r="68" spans="1:12" ht="20.149999999999999" customHeight="1">
      <c r="A68" s="200" t="s">
        <v>161</v>
      </c>
      <c r="B68" s="203"/>
      <c r="C68" s="203"/>
      <c r="D68" s="50">
        <v>0</v>
      </c>
      <c r="E68" s="199"/>
      <c r="F68" s="6">
        <v>390000</v>
      </c>
      <c r="G68" s="199"/>
      <c r="H68" s="50">
        <v>0</v>
      </c>
      <c r="I68" s="199"/>
      <c r="J68" s="17" t="s">
        <v>126</v>
      </c>
    </row>
    <row r="69" spans="1:12" ht="20.149999999999999" customHeight="1">
      <c r="A69" s="200" t="s">
        <v>135</v>
      </c>
      <c r="B69" s="203" t="s">
        <v>196</v>
      </c>
      <c r="C69" s="203"/>
      <c r="D69" s="50">
        <v>0</v>
      </c>
      <c r="E69" s="199"/>
      <c r="F69" s="79" t="s">
        <v>126</v>
      </c>
      <c r="G69" s="199"/>
      <c r="H69" s="50">
        <v>0</v>
      </c>
      <c r="I69" s="199"/>
      <c r="J69" s="6">
        <v>60513371</v>
      </c>
      <c r="K69" s="84"/>
    </row>
    <row r="70" spans="1:12" ht="20.149999999999999" customHeight="1">
      <c r="A70" s="200" t="s">
        <v>13</v>
      </c>
      <c r="B70" s="198"/>
      <c r="C70" s="198"/>
      <c r="D70" s="55">
        <v>1203858</v>
      </c>
      <c r="E70" s="199"/>
      <c r="F70" s="6">
        <v>868253</v>
      </c>
      <c r="G70" s="199"/>
      <c r="H70" s="6">
        <v>1804625</v>
      </c>
      <c r="I70" s="199"/>
      <c r="J70" s="6">
        <v>246364</v>
      </c>
    </row>
    <row r="71" spans="1:12" ht="20.149999999999999" customHeight="1">
      <c r="A71" s="209" t="s">
        <v>192</v>
      </c>
      <c r="B71" s="198"/>
      <c r="C71" s="198"/>
      <c r="D71" s="56">
        <f>SUM(D55:D70)</f>
        <v>-44798195</v>
      </c>
      <c r="E71" s="199"/>
      <c r="F71" s="56">
        <f>SUM(F55:F70)</f>
        <v>-2647380</v>
      </c>
      <c r="G71" s="199"/>
      <c r="H71" s="56">
        <f>SUM(H55:H70)</f>
        <v>-39502822</v>
      </c>
      <c r="I71" s="199"/>
      <c r="J71" s="56">
        <f>SUM(J55:J70)</f>
        <v>55050125</v>
      </c>
    </row>
    <row r="72" spans="1:12" ht="20.149999999999999" customHeight="1">
      <c r="A72" s="209"/>
      <c r="B72" s="198"/>
      <c r="C72" s="198"/>
      <c r="D72" s="55"/>
      <c r="E72" s="199"/>
      <c r="F72" s="55"/>
      <c r="G72" s="199"/>
      <c r="H72" s="55"/>
      <c r="I72" s="199"/>
      <c r="J72" s="55"/>
    </row>
    <row r="73" spans="1:12" ht="20.149999999999999" customHeight="1">
      <c r="A73" s="213" t="s">
        <v>17</v>
      </c>
      <c r="B73" s="212"/>
      <c r="C73" s="212"/>
      <c r="D73" s="199"/>
      <c r="E73" s="199"/>
      <c r="F73" s="199"/>
      <c r="G73" s="199"/>
      <c r="H73" s="199"/>
      <c r="I73" s="199"/>
      <c r="J73" s="199"/>
    </row>
    <row r="74" spans="1:12" ht="20.149999999999999" hidden="1" customHeight="1">
      <c r="A74" s="200" t="s">
        <v>137</v>
      </c>
      <c r="B74" s="215">
        <v>5.2</v>
      </c>
      <c r="C74" s="215"/>
      <c r="D74" s="6">
        <v>0</v>
      </c>
      <c r="E74" s="199"/>
      <c r="F74" s="53" t="s">
        <v>126</v>
      </c>
      <c r="G74" s="199"/>
      <c r="H74" s="17">
        <v>0</v>
      </c>
      <c r="I74" s="199"/>
      <c r="J74" s="17" t="s">
        <v>126</v>
      </c>
    </row>
    <row r="75" spans="1:12" ht="20.149999999999999" hidden="1" customHeight="1">
      <c r="A75" s="200" t="s">
        <v>154</v>
      </c>
      <c r="B75" s="215">
        <v>5.2</v>
      </c>
      <c r="C75" s="215"/>
      <c r="D75" s="6"/>
      <c r="E75" s="199"/>
      <c r="F75" s="17"/>
      <c r="G75" s="199"/>
      <c r="H75" s="17"/>
      <c r="I75" s="199"/>
      <c r="J75" s="17"/>
    </row>
    <row r="76" spans="1:12" ht="20.149999999999999" customHeight="1">
      <c r="A76" s="200" t="s">
        <v>103</v>
      </c>
      <c r="B76" s="215">
        <v>5.2</v>
      </c>
      <c r="C76" s="215"/>
      <c r="D76" s="50">
        <v>0</v>
      </c>
      <c r="E76" s="199"/>
      <c r="F76" s="54">
        <v>-2205000</v>
      </c>
      <c r="G76" s="199"/>
      <c r="H76" s="50">
        <v>0</v>
      </c>
      <c r="I76" s="199"/>
      <c r="J76" s="17" t="s">
        <v>126</v>
      </c>
    </row>
    <row r="77" spans="1:12" ht="20.149999999999999" hidden="1" customHeight="1">
      <c r="A77" s="200" t="s">
        <v>160</v>
      </c>
      <c r="B77" s="215">
        <v>5.2</v>
      </c>
      <c r="C77" s="215"/>
      <c r="D77" s="17"/>
      <c r="E77" s="199"/>
      <c r="F77" s="54"/>
      <c r="G77" s="199"/>
      <c r="H77" s="17"/>
      <c r="I77" s="199"/>
      <c r="J77" s="17"/>
    </row>
    <row r="78" spans="1:12" ht="20.149999999999999" customHeight="1">
      <c r="A78" s="200" t="s">
        <v>94</v>
      </c>
      <c r="B78" s="215" t="s">
        <v>175</v>
      </c>
      <c r="C78" s="215"/>
      <c r="D78" s="6">
        <v>-978660</v>
      </c>
      <c r="E78" s="199"/>
      <c r="F78" s="6">
        <v>-704251</v>
      </c>
      <c r="G78" s="199"/>
      <c r="H78" s="54">
        <v>-453631</v>
      </c>
      <c r="I78" s="199"/>
      <c r="J78" s="6">
        <v>-423654</v>
      </c>
      <c r="L78" s="192"/>
    </row>
    <row r="79" spans="1:12" ht="20.149999999999999" hidden="1" customHeight="1">
      <c r="A79" s="200" t="s">
        <v>162</v>
      </c>
      <c r="B79" s="203"/>
      <c r="C79" s="203"/>
      <c r="D79" s="216"/>
      <c r="H79" s="54"/>
      <c r="I79" s="17"/>
      <c r="J79" s="17"/>
    </row>
    <row r="80" spans="1:12" ht="20.149999999999999" hidden="1" customHeight="1">
      <c r="A80" s="202" t="s">
        <v>163</v>
      </c>
      <c r="B80" s="215"/>
      <c r="C80" s="215"/>
      <c r="D80" s="79"/>
      <c r="E80" s="199"/>
      <c r="F80" s="53"/>
      <c r="G80" s="199"/>
      <c r="H80" s="6"/>
      <c r="I80" s="17"/>
      <c r="J80" s="17"/>
    </row>
    <row r="81" spans="1:11" ht="20.149999999999999" customHeight="1">
      <c r="A81" s="200" t="s">
        <v>162</v>
      </c>
      <c r="B81" s="215"/>
      <c r="C81" s="215"/>
      <c r="D81" s="79"/>
      <c r="E81" s="199"/>
      <c r="F81" s="53"/>
      <c r="G81" s="199"/>
      <c r="I81" s="17"/>
      <c r="J81" s="17"/>
    </row>
    <row r="82" spans="1:11" ht="20.149999999999999" customHeight="1">
      <c r="A82" s="202" t="s">
        <v>163</v>
      </c>
      <c r="B82" s="215"/>
      <c r="C82" s="215"/>
      <c r="D82" s="50">
        <v>0</v>
      </c>
      <c r="E82" s="199"/>
      <c r="F82" s="53">
        <v>1000000</v>
      </c>
      <c r="G82" s="199"/>
      <c r="H82" s="50">
        <v>0</v>
      </c>
      <c r="I82" s="17"/>
      <c r="J82" s="17" t="s">
        <v>126</v>
      </c>
    </row>
    <row r="83" spans="1:11" ht="20.149999999999999" customHeight="1">
      <c r="A83" s="200" t="s">
        <v>134</v>
      </c>
      <c r="B83" s="203">
        <v>15</v>
      </c>
      <c r="C83" s="203"/>
      <c r="D83" s="6">
        <v>-52649701</v>
      </c>
      <c r="E83" s="199"/>
      <c r="F83" s="6">
        <v>-75051629</v>
      </c>
      <c r="G83" s="199"/>
      <c r="H83" s="53">
        <v>-52649701</v>
      </c>
      <c r="I83" s="199"/>
      <c r="J83" s="6">
        <v>-74765000</v>
      </c>
      <c r="K83" s="84"/>
    </row>
    <row r="84" spans="1:11" ht="20.149999999999999" customHeight="1">
      <c r="A84" s="200" t="s">
        <v>14</v>
      </c>
      <c r="B84" s="198"/>
      <c r="C84" s="198"/>
      <c r="D84" s="6">
        <v>-179853</v>
      </c>
      <c r="E84" s="199"/>
      <c r="F84" s="6">
        <v>-1107956</v>
      </c>
      <c r="G84" s="199"/>
      <c r="H84" s="53">
        <v>-70907</v>
      </c>
      <c r="I84" s="199"/>
      <c r="J84" s="6">
        <v>-100885</v>
      </c>
    </row>
    <row r="85" spans="1:11" ht="20.149999999999999" customHeight="1">
      <c r="A85" s="217" t="s">
        <v>193</v>
      </c>
      <c r="B85" s="198"/>
      <c r="C85" s="198"/>
      <c r="D85" s="56">
        <f>SUM(D74:D84)</f>
        <v>-53808214</v>
      </c>
      <c r="E85" s="199"/>
      <c r="F85" s="56">
        <f>SUM(F74:F84)</f>
        <v>-78068836</v>
      </c>
      <c r="G85" s="199"/>
      <c r="H85" s="56">
        <f>SUM(H74:H84)</f>
        <v>-53174239</v>
      </c>
      <c r="I85" s="199"/>
      <c r="J85" s="56">
        <f>SUM(J74:J84)</f>
        <v>-75289539</v>
      </c>
    </row>
    <row r="86" spans="1:11" ht="20.149999999999999" customHeight="1">
      <c r="A86" s="218"/>
      <c r="B86" s="198"/>
      <c r="C86" s="198"/>
      <c r="D86" s="199"/>
      <c r="E86" s="199"/>
      <c r="F86" s="199"/>
      <c r="G86" s="199"/>
      <c r="H86" s="199"/>
      <c r="I86" s="199"/>
      <c r="J86" s="199"/>
    </row>
    <row r="87" spans="1:11" ht="20.149999999999999" customHeight="1">
      <c r="A87" s="219" t="s">
        <v>194</v>
      </c>
      <c r="B87" s="198"/>
      <c r="C87" s="198"/>
      <c r="D87" s="55">
        <f>D42+D71+D85</f>
        <v>-82464987</v>
      </c>
      <c r="E87" s="199"/>
      <c r="F87" s="55">
        <f>F42+F71+F85</f>
        <v>-51695432</v>
      </c>
      <c r="G87" s="199"/>
      <c r="H87" s="55">
        <f>H42+H71+H85</f>
        <v>-73421940</v>
      </c>
      <c r="I87" s="199"/>
      <c r="J87" s="55">
        <f>J42+J71+J85</f>
        <v>-5261206</v>
      </c>
    </row>
    <row r="88" spans="1:11" ht="20.149999999999999" customHeight="1">
      <c r="A88" s="219" t="s">
        <v>28</v>
      </c>
      <c r="B88" s="198"/>
      <c r="C88" s="198"/>
      <c r="D88" s="6">
        <v>500522416</v>
      </c>
      <c r="E88" s="199"/>
      <c r="F88" s="6">
        <v>205939257</v>
      </c>
      <c r="G88" s="199"/>
      <c r="H88" s="6">
        <v>428422535</v>
      </c>
      <c r="I88" s="199"/>
      <c r="J88" s="6">
        <v>82166398</v>
      </c>
    </row>
    <row r="89" spans="1:11" ht="20.149999999999999" customHeight="1" thickBot="1">
      <c r="A89" s="219" t="s">
        <v>187</v>
      </c>
      <c r="B89" s="220">
        <v>6</v>
      </c>
      <c r="C89" s="220"/>
      <c r="D89" s="57">
        <f>SUM(D87:D88)</f>
        <v>418057429</v>
      </c>
      <c r="E89" s="199"/>
      <c r="F89" s="57">
        <f>SUM(F87:F88)</f>
        <v>154243825</v>
      </c>
      <c r="G89" s="199"/>
      <c r="H89" s="57">
        <f>SUM(H87:H88)</f>
        <v>355000595</v>
      </c>
      <c r="I89" s="199"/>
      <c r="J89" s="57">
        <f>SUM(J87:J88)</f>
        <v>76905192</v>
      </c>
    </row>
    <row r="90" spans="1:11" ht="20.149999999999999" customHeight="1" thickTop="1">
      <c r="D90" s="196"/>
      <c r="E90" s="196"/>
      <c r="G90" s="196"/>
      <c r="H90" s="196"/>
      <c r="I90" s="196"/>
    </row>
    <row r="91" spans="1:11" ht="20.149999999999999" customHeight="1">
      <c r="D91" s="196"/>
      <c r="E91" s="196"/>
      <c r="G91" s="196"/>
      <c r="H91" s="196"/>
      <c r="I91" s="196"/>
    </row>
    <row r="92" spans="1:11" ht="20.149999999999999" customHeight="1">
      <c r="D92" s="196"/>
      <c r="E92" s="196"/>
      <c r="G92" s="196"/>
      <c r="H92" s="196"/>
      <c r="I92" s="196"/>
    </row>
    <row r="93" spans="1:11" ht="20.149999999999999" customHeight="1">
      <c r="D93" s="196"/>
      <c r="E93" s="196"/>
      <c r="G93" s="196"/>
      <c r="H93" s="196"/>
      <c r="I93" s="196"/>
    </row>
    <row r="94" spans="1:11" ht="20.149999999999999" customHeight="1">
      <c r="D94" s="196"/>
      <c r="E94" s="196"/>
      <c r="G94" s="196"/>
      <c r="H94" s="196"/>
      <c r="I94" s="196"/>
    </row>
    <row r="95" spans="1:11" ht="20.149999999999999" customHeight="1">
      <c r="D95" s="196"/>
      <c r="E95" s="196"/>
      <c r="G95" s="196"/>
      <c r="H95" s="196"/>
      <c r="I95" s="196"/>
    </row>
    <row r="96" spans="1:11" ht="20.149999999999999" customHeight="1">
      <c r="D96" s="196"/>
      <c r="E96" s="196"/>
      <c r="G96" s="196"/>
      <c r="H96" s="196"/>
      <c r="I96" s="196"/>
    </row>
    <row r="97" spans="1:10" ht="20.149999999999999" customHeight="1">
      <c r="D97" s="196"/>
      <c r="E97" s="196"/>
      <c r="G97" s="196"/>
      <c r="H97" s="196"/>
      <c r="I97" s="196"/>
    </row>
    <row r="98" spans="1:10" ht="20.149999999999999" customHeight="1">
      <c r="D98" s="196"/>
      <c r="E98" s="196"/>
      <c r="G98" s="196"/>
      <c r="H98" s="196"/>
      <c r="I98" s="196"/>
    </row>
    <row r="99" spans="1:10" ht="20.149999999999999" customHeight="1">
      <c r="D99" s="196"/>
      <c r="E99" s="196"/>
      <c r="G99" s="196"/>
      <c r="H99" s="196"/>
      <c r="I99" s="196"/>
    </row>
    <row r="100" spans="1:10" ht="20.149999999999999" customHeight="1">
      <c r="D100" s="196"/>
      <c r="E100" s="196"/>
      <c r="G100" s="196"/>
      <c r="H100" s="196"/>
      <c r="I100" s="196"/>
    </row>
    <row r="101" spans="1:10" ht="20.149999999999999" customHeight="1">
      <c r="D101" s="196"/>
      <c r="E101" s="196"/>
      <c r="G101" s="196"/>
      <c r="H101" s="196"/>
      <c r="I101" s="196"/>
    </row>
    <row r="102" spans="1:10" ht="20.149999999999999" customHeight="1">
      <c r="D102" s="196"/>
      <c r="E102" s="196"/>
      <c r="G102" s="196"/>
      <c r="H102" s="196"/>
      <c r="I102" s="196"/>
    </row>
    <row r="103" spans="1:10" ht="20.149999999999999" customHeight="1">
      <c r="A103" s="221" t="s">
        <v>142</v>
      </c>
      <c r="D103" s="196"/>
      <c r="E103" s="196"/>
      <c r="G103" s="196"/>
      <c r="H103" s="196"/>
      <c r="I103" s="196"/>
    </row>
    <row r="104" spans="1:10" ht="20.149999999999999" customHeight="1">
      <c r="B104" s="222"/>
      <c r="C104" s="222"/>
      <c r="D104" s="78"/>
      <c r="E104" s="223"/>
      <c r="F104" s="223"/>
      <c r="G104" s="223"/>
      <c r="H104" s="78"/>
      <c r="I104" s="223"/>
      <c r="J104" s="223"/>
    </row>
    <row r="105" spans="1:10" ht="20.149999999999999" customHeight="1">
      <c r="A105" s="224"/>
      <c r="D105" s="196"/>
      <c r="E105" s="196"/>
      <c r="F105" s="196"/>
      <c r="G105" s="196"/>
      <c r="H105" s="196"/>
      <c r="I105" s="196"/>
    </row>
    <row r="106" spans="1:10" ht="20.149999999999999" customHeight="1">
      <c r="D106" s="196"/>
      <c r="E106" s="196"/>
      <c r="F106" s="196"/>
      <c r="G106" s="196"/>
      <c r="H106" s="196"/>
      <c r="I106" s="196"/>
    </row>
    <row r="107" spans="1:10" ht="20.149999999999999" customHeight="1">
      <c r="D107" s="196"/>
      <c r="E107" s="196"/>
      <c r="F107" s="196"/>
      <c r="G107" s="196"/>
      <c r="H107" s="196"/>
      <c r="I107" s="196"/>
    </row>
    <row r="108" spans="1:10" ht="24" customHeight="1">
      <c r="D108" s="196"/>
      <c r="E108" s="196"/>
      <c r="F108" s="196"/>
      <c r="G108" s="196"/>
      <c r="H108" s="196"/>
      <c r="I108" s="196"/>
    </row>
    <row r="109" spans="1:10" ht="24" customHeight="1">
      <c r="D109" s="196"/>
      <c r="E109" s="196"/>
      <c r="F109" s="196"/>
      <c r="G109" s="196"/>
      <c r="H109" s="196"/>
      <c r="I109" s="196"/>
    </row>
    <row r="110" spans="1:10" ht="24" customHeight="1">
      <c r="D110" s="196"/>
      <c r="E110" s="196"/>
      <c r="F110" s="196"/>
      <c r="G110" s="196"/>
      <c r="H110" s="196"/>
      <c r="I110" s="196"/>
    </row>
    <row r="111" spans="1:10" ht="24" customHeight="1">
      <c r="D111" s="196"/>
      <c r="E111" s="196"/>
      <c r="F111" s="196"/>
      <c r="G111" s="196"/>
      <c r="H111" s="196"/>
      <c r="I111" s="196"/>
    </row>
    <row r="112" spans="1:10" ht="24" customHeight="1">
      <c r="D112" s="196"/>
      <c r="E112" s="196"/>
      <c r="F112" s="196"/>
      <c r="G112" s="196"/>
      <c r="H112" s="196"/>
      <c r="I112" s="196"/>
    </row>
    <row r="113" spans="2:11" ht="24" customHeight="1">
      <c r="B113" s="190"/>
      <c r="C113" s="190"/>
      <c r="D113" s="196"/>
      <c r="E113" s="196"/>
      <c r="F113" s="196"/>
      <c r="G113" s="196"/>
      <c r="H113" s="196"/>
      <c r="I113" s="196"/>
      <c r="J113" s="190"/>
      <c r="K113" s="190"/>
    </row>
    <row r="114" spans="2:11" ht="24" customHeight="1">
      <c r="B114" s="190"/>
      <c r="C114" s="190"/>
      <c r="D114" s="196"/>
      <c r="E114" s="196"/>
      <c r="F114" s="196"/>
      <c r="G114" s="196"/>
      <c r="H114" s="196"/>
      <c r="I114" s="196"/>
      <c r="J114" s="190"/>
      <c r="K114" s="190"/>
    </row>
    <row r="115" spans="2:11" ht="24" customHeight="1">
      <c r="B115" s="190"/>
      <c r="C115" s="190"/>
      <c r="D115" s="196"/>
      <c r="E115" s="196"/>
      <c r="F115" s="196"/>
      <c r="G115" s="196"/>
      <c r="H115" s="196"/>
      <c r="I115" s="196"/>
      <c r="J115" s="190"/>
      <c r="K115" s="190"/>
    </row>
    <row r="116" spans="2:11" ht="24" customHeight="1">
      <c r="B116" s="190"/>
      <c r="C116" s="190"/>
      <c r="D116" s="196"/>
      <c r="E116" s="196"/>
      <c r="F116" s="196"/>
      <c r="G116" s="196"/>
      <c r="H116" s="196"/>
      <c r="I116" s="196"/>
      <c r="J116" s="190"/>
      <c r="K116" s="190"/>
    </row>
    <row r="117" spans="2:11" ht="24" customHeight="1">
      <c r="B117" s="190"/>
      <c r="C117" s="190"/>
      <c r="D117" s="196"/>
      <c r="E117" s="196"/>
      <c r="F117" s="196"/>
      <c r="G117" s="196"/>
      <c r="H117" s="196"/>
      <c r="I117" s="196"/>
      <c r="J117" s="190"/>
      <c r="K117" s="190"/>
    </row>
    <row r="118" spans="2:11" ht="24" customHeight="1">
      <c r="B118" s="190"/>
      <c r="C118" s="190"/>
      <c r="D118" s="196"/>
      <c r="E118" s="196"/>
      <c r="F118" s="196"/>
      <c r="G118" s="196"/>
      <c r="H118" s="196"/>
      <c r="I118" s="196"/>
      <c r="J118" s="190"/>
      <c r="K118" s="190"/>
    </row>
    <row r="119" spans="2:11" ht="24" customHeight="1">
      <c r="B119" s="190"/>
      <c r="C119" s="190"/>
      <c r="D119" s="196"/>
      <c r="E119" s="196"/>
      <c r="F119" s="196"/>
      <c r="G119" s="196"/>
      <c r="H119" s="196"/>
      <c r="I119" s="196"/>
      <c r="J119" s="190"/>
      <c r="K119" s="190"/>
    </row>
    <row r="120" spans="2:11" ht="24" customHeight="1">
      <c r="B120" s="190"/>
      <c r="C120" s="190"/>
      <c r="D120" s="196"/>
      <c r="E120" s="196"/>
      <c r="F120" s="196"/>
      <c r="G120" s="196"/>
      <c r="H120" s="196"/>
      <c r="I120" s="196"/>
      <c r="J120" s="190"/>
      <c r="K120" s="190"/>
    </row>
    <row r="121" spans="2:11" ht="24" customHeight="1">
      <c r="B121" s="190"/>
      <c r="C121" s="190"/>
      <c r="D121" s="196"/>
      <c r="E121" s="196"/>
      <c r="F121" s="196"/>
      <c r="G121" s="196"/>
      <c r="H121" s="196"/>
      <c r="I121" s="196"/>
      <c r="J121" s="190"/>
      <c r="K121" s="190"/>
    </row>
    <row r="122" spans="2:11" ht="24" customHeight="1">
      <c r="B122" s="190"/>
      <c r="C122" s="190"/>
      <c r="D122" s="196"/>
      <c r="E122" s="196"/>
      <c r="F122" s="196"/>
      <c r="G122" s="196"/>
      <c r="H122" s="196"/>
      <c r="I122" s="196"/>
      <c r="J122" s="190"/>
      <c r="K122" s="190"/>
    </row>
    <row r="123" spans="2:11" ht="24" customHeight="1">
      <c r="B123" s="190"/>
      <c r="C123" s="190"/>
      <c r="D123" s="196"/>
      <c r="E123" s="196"/>
      <c r="F123" s="196"/>
      <c r="G123" s="196"/>
      <c r="H123" s="196"/>
      <c r="I123" s="196"/>
      <c r="J123" s="190"/>
      <c r="K123" s="190"/>
    </row>
    <row r="124" spans="2:11" ht="24" customHeight="1">
      <c r="B124" s="190"/>
      <c r="C124" s="190"/>
      <c r="D124" s="196"/>
      <c r="E124" s="196"/>
      <c r="F124" s="196"/>
      <c r="G124" s="196"/>
      <c r="H124" s="196"/>
      <c r="I124" s="196"/>
      <c r="J124" s="190"/>
      <c r="K124" s="190"/>
    </row>
    <row r="125" spans="2:11" ht="24" customHeight="1">
      <c r="B125" s="190"/>
      <c r="C125" s="190"/>
      <c r="D125" s="196"/>
      <c r="E125" s="196"/>
      <c r="F125" s="196"/>
      <c r="G125" s="196"/>
      <c r="H125" s="196"/>
      <c r="I125" s="196"/>
      <c r="J125" s="190"/>
      <c r="K125" s="190"/>
    </row>
    <row r="126" spans="2:11" ht="24" customHeight="1">
      <c r="B126" s="190"/>
      <c r="C126" s="190"/>
      <c r="D126" s="196"/>
      <c r="E126" s="196"/>
      <c r="F126" s="196"/>
      <c r="G126" s="196"/>
      <c r="H126" s="196"/>
      <c r="I126" s="196"/>
      <c r="J126" s="190"/>
      <c r="K126" s="190"/>
    </row>
    <row r="127" spans="2:11" ht="24" customHeight="1">
      <c r="B127" s="190"/>
      <c r="C127" s="190"/>
      <c r="D127" s="196"/>
      <c r="E127" s="196"/>
      <c r="F127" s="196"/>
      <c r="G127" s="196"/>
      <c r="H127" s="196"/>
      <c r="I127" s="196"/>
      <c r="J127" s="190"/>
      <c r="K127" s="190"/>
    </row>
    <row r="128" spans="2:11" ht="24" customHeight="1">
      <c r="B128" s="190"/>
      <c r="C128" s="190"/>
      <c r="D128" s="196"/>
      <c r="E128" s="196"/>
      <c r="F128" s="196"/>
      <c r="G128" s="196"/>
      <c r="H128" s="196"/>
      <c r="I128" s="196"/>
      <c r="J128" s="190"/>
      <c r="K128" s="190"/>
    </row>
    <row r="129" spans="2:11" ht="24" customHeight="1">
      <c r="B129" s="190"/>
      <c r="C129" s="190"/>
      <c r="D129" s="196"/>
      <c r="E129" s="196"/>
      <c r="F129" s="196"/>
      <c r="G129" s="196"/>
      <c r="H129" s="196"/>
      <c r="I129" s="196"/>
      <c r="J129" s="190"/>
      <c r="K129" s="190"/>
    </row>
    <row r="130" spans="2:11" ht="24" customHeight="1">
      <c r="B130" s="190"/>
      <c r="C130" s="190"/>
      <c r="D130" s="196"/>
      <c r="E130" s="196"/>
      <c r="F130" s="196"/>
      <c r="G130" s="196"/>
      <c r="H130" s="196"/>
      <c r="I130" s="196"/>
      <c r="J130" s="190"/>
      <c r="K130" s="190"/>
    </row>
    <row r="131" spans="2:11" ht="24" customHeight="1">
      <c r="B131" s="190"/>
      <c r="C131" s="190"/>
      <c r="D131" s="196"/>
      <c r="E131" s="196"/>
      <c r="F131" s="196"/>
      <c r="G131" s="196"/>
      <c r="H131" s="196"/>
      <c r="I131" s="196"/>
      <c r="J131" s="190"/>
      <c r="K131" s="190"/>
    </row>
    <row r="132" spans="2:11" ht="24" customHeight="1">
      <c r="B132" s="190"/>
      <c r="C132" s="190"/>
      <c r="D132" s="196"/>
      <c r="E132" s="196"/>
      <c r="F132" s="196"/>
      <c r="G132" s="196"/>
      <c r="H132" s="196"/>
      <c r="I132" s="196"/>
      <c r="J132" s="190"/>
      <c r="K132" s="190"/>
    </row>
    <row r="133" spans="2:11" ht="24" customHeight="1">
      <c r="B133" s="190"/>
      <c r="C133" s="190"/>
      <c r="D133" s="196"/>
      <c r="E133" s="196"/>
      <c r="F133" s="196"/>
      <c r="G133" s="196"/>
      <c r="H133" s="196"/>
      <c r="I133" s="196"/>
      <c r="J133" s="190"/>
      <c r="K133" s="190"/>
    </row>
    <row r="134" spans="2:11" ht="24" customHeight="1">
      <c r="B134" s="190"/>
      <c r="C134" s="190"/>
      <c r="D134" s="196"/>
      <c r="E134" s="196"/>
      <c r="F134" s="196"/>
      <c r="G134" s="196"/>
      <c r="H134" s="196"/>
      <c r="I134" s="196"/>
      <c r="J134" s="190"/>
      <c r="K134" s="190"/>
    </row>
    <row r="135" spans="2:11" ht="24" customHeight="1">
      <c r="B135" s="190"/>
      <c r="C135" s="190"/>
      <c r="D135" s="196"/>
      <c r="E135" s="196"/>
      <c r="F135" s="196"/>
      <c r="G135" s="196"/>
      <c r="H135" s="196"/>
      <c r="I135" s="196"/>
      <c r="J135" s="190"/>
      <c r="K135" s="190"/>
    </row>
    <row r="136" spans="2:11" ht="24" customHeight="1">
      <c r="B136" s="190"/>
      <c r="C136" s="190"/>
      <c r="D136" s="196"/>
      <c r="E136" s="196"/>
      <c r="F136" s="196"/>
      <c r="G136" s="196"/>
      <c r="H136" s="196"/>
      <c r="I136" s="196"/>
      <c r="J136" s="190"/>
      <c r="K136" s="190"/>
    </row>
    <row r="137" spans="2:11" ht="24" customHeight="1">
      <c r="B137" s="190"/>
      <c r="C137" s="190"/>
      <c r="D137" s="196"/>
      <c r="E137" s="196"/>
      <c r="F137" s="196"/>
      <c r="G137" s="196"/>
      <c r="H137" s="196"/>
      <c r="I137" s="196"/>
      <c r="J137" s="190"/>
      <c r="K137" s="190"/>
    </row>
    <row r="138" spans="2:11" ht="24" customHeight="1">
      <c r="B138" s="190"/>
      <c r="C138" s="190"/>
      <c r="D138" s="196"/>
      <c r="E138" s="196"/>
      <c r="F138" s="196"/>
      <c r="G138" s="196"/>
      <c r="H138" s="196"/>
      <c r="I138" s="196"/>
      <c r="J138" s="190"/>
      <c r="K138" s="190"/>
    </row>
    <row r="139" spans="2:11" ht="24" customHeight="1">
      <c r="B139" s="190"/>
      <c r="C139" s="190"/>
      <c r="D139" s="196"/>
      <c r="E139" s="196"/>
      <c r="F139" s="196"/>
      <c r="G139" s="196"/>
      <c r="H139" s="196"/>
      <c r="I139" s="196"/>
      <c r="J139" s="190"/>
      <c r="K139" s="190"/>
    </row>
    <row r="140" spans="2:11" ht="24" customHeight="1">
      <c r="B140" s="190"/>
      <c r="C140" s="190"/>
      <c r="D140" s="196"/>
      <c r="E140" s="196"/>
      <c r="F140" s="196"/>
      <c r="G140" s="196"/>
      <c r="H140" s="196"/>
      <c r="I140" s="196"/>
      <c r="J140" s="190"/>
      <c r="K140" s="190"/>
    </row>
    <row r="141" spans="2:11" ht="24" customHeight="1">
      <c r="B141" s="190"/>
      <c r="C141" s="190"/>
      <c r="D141" s="196"/>
      <c r="E141" s="196"/>
      <c r="F141" s="196"/>
      <c r="G141" s="196"/>
      <c r="H141" s="196"/>
      <c r="I141" s="196"/>
      <c r="J141" s="190"/>
      <c r="K141" s="190"/>
    </row>
    <row r="142" spans="2:11" ht="24" customHeight="1">
      <c r="B142" s="190"/>
      <c r="C142" s="190"/>
      <c r="D142" s="196"/>
      <c r="E142" s="196"/>
      <c r="F142" s="196"/>
      <c r="G142" s="196"/>
      <c r="H142" s="196"/>
      <c r="I142" s="196"/>
      <c r="J142" s="190"/>
      <c r="K142" s="190"/>
    </row>
    <row r="143" spans="2:11" ht="24" customHeight="1">
      <c r="B143" s="190"/>
      <c r="C143" s="190"/>
      <c r="D143" s="196"/>
      <c r="E143" s="196"/>
      <c r="F143" s="196"/>
      <c r="G143" s="196"/>
      <c r="H143" s="196"/>
      <c r="I143" s="196"/>
      <c r="J143" s="190"/>
      <c r="K143" s="190"/>
    </row>
    <row r="144" spans="2:11" ht="24" customHeight="1">
      <c r="B144" s="190"/>
      <c r="C144" s="190"/>
      <c r="D144" s="196"/>
      <c r="E144" s="196"/>
      <c r="F144" s="196"/>
      <c r="G144" s="196"/>
      <c r="H144" s="196"/>
      <c r="I144" s="196"/>
      <c r="J144" s="190"/>
      <c r="K144" s="190"/>
    </row>
    <row r="145" spans="2:11" ht="24" customHeight="1">
      <c r="B145" s="190"/>
      <c r="C145" s="190"/>
      <c r="D145" s="196"/>
      <c r="E145" s="196"/>
      <c r="F145" s="196"/>
      <c r="G145" s="196"/>
      <c r="H145" s="196"/>
      <c r="I145" s="196"/>
      <c r="J145" s="190"/>
      <c r="K145" s="190"/>
    </row>
    <row r="146" spans="2:11" ht="24" customHeight="1">
      <c r="B146" s="190"/>
      <c r="C146" s="190"/>
      <c r="D146" s="196"/>
      <c r="E146" s="196"/>
      <c r="F146" s="196"/>
      <c r="G146" s="196"/>
      <c r="H146" s="196"/>
      <c r="I146" s="196"/>
      <c r="J146" s="190"/>
      <c r="K146" s="190"/>
    </row>
    <row r="147" spans="2:11" ht="24" customHeight="1">
      <c r="B147" s="190"/>
      <c r="C147" s="190"/>
      <c r="D147" s="196"/>
      <c r="E147" s="196"/>
      <c r="F147" s="196"/>
      <c r="G147" s="196"/>
      <c r="H147" s="196"/>
      <c r="I147" s="196"/>
      <c r="J147" s="190"/>
      <c r="K147" s="190"/>
    </row>
    <row r="148" spans="2:11" ht="24" customHeight="1">
      <c r="B148" s="190"/>
      <c r="C148" s="190"/>
      <c r="D148" s="196"/>
      <c r="E148" s="196"/>
      <c r="F148" s="196"/>
      <c r="G148" s="196"/>
      <c r="H148" s="196"/>
      <c r="I148" s="196"/>
      <c r="J148" s="190"/>
      <c r="K148" s="190"/>
    </row>
    <row r="149" spans="2:11" ht="24" customHeight="1">
      <c r="B149" s="190"/>
      <c r="C149" s="190"/>
      <c r="D149" s="196"/>
      <c r="E149" s="196"/>
      <c r="F149" s="196"/>
      <c r="G149" s="196"/>
      <c r="H149" s="196"/>
      <c r="I149" s="196"/>
      <c r="J149" s="190"/>
      <c r="K149" s="190"/>
    </row>
    <row r="150" spans="2:11" ht="24" customHeight="1">
      <c r="B150" s="190"/>
      <c r="C150" s="190"/>
      <c r="D150" s="196"/>
      <c r="E150" s="196"/>
      <c r="F150" s="196"/>
      <c r="G150" s="196"/>
      <c r="H150" s="196"/>
      <c r="I150" s="196"/>
      <c r="J150" s="190"/>
      <c r="K150" s="190"/>
    </row>
    <row r="151" spans="2:11" ht="24" customHeight="1">
      <c r="B151" s="190"/>
      <c r="C151" s="190"/>
      <c r="D151" s="196"/>
      <c r="E151" s="196"/>
      <c r="F151" s="196"/>
      <c r="G151" s="196"/>
      <c r="H151" s="196"/>
      <c r="I151" s="196"/>
      <c r="J151" s="190"/>
      <c r="K151" s="190"/>
    </row>
    <row r="152" spans="2:11" ht="24" customHeight="1">
      <c r="B152" s="190"/>
      <c r="C152" s="190"/>
      <c r="D152" s="196"/>
      <c r="E152" s="196"/>
      <c r="F152" s="196"/>
      <c r="G152" s="196"/>
      <c r="H152" s="196"/>
      <c r="I152" s="196"/>
      <c r="J152" s="190"/>
      <c r="K152" s="190"/>
    </row>
    <row r="153" spans="2:11" ht="24" customHeight="1">
      <c r="B153" s="190"/>
      <c r="C153" s="190"/>
      <c r="D153" s="196"/>
      <c r="E153" s="196"/>
      <c r="F153" s="196"/>
      <c r="G153" s="196"/>
      <c r="H153" s="196"/>
      <c r="I153" s="196"/>
      <c r="J153" s="190"/>
      <c r="K153" s="190"/>
    </row>
    <row r="154" spans="2:11" ht="24" customHeight="1">
      <c r="B154" s="190"/>
      <c r="C154" s="190"/>
      <c r="D154" s="196"/>
      <c r="E154" s="196"/>
      <c r="F154" s="196"/>
      <c r="G154" s="196"/>
      <c r="H154" s="196"/>
      <c r="I154" s="196"/>
      <c r="J154" s="190"/>
      <c r="K154" s="190"/>
    </row>
    <row r="155" spans="2:11" ht="24" customHeight="1">
      <c r="B155" s="190"/>
      <c r="C155" s="190"/>
      <c r="D155" s="196"/>
      <c r="E155" s="196"/>
      <c r="F155" s="196"/>
      <c r="G155" s="196"/>
      <c r="H155" s="196"/>
      <c r="I155" s="196"/>
      <c r="J155" s="190"/>
      <c r="K155" s="190"/>
    </row>
    <row r="156" spans="2:11" ht="24" customHeight="1">
      <c r="B156" s="190"/>
      <c r="C156" s="190"/>
      <c r="D156" s="196"/>
      <c r="E156" s="196"/>
      <c r="F156" s="196"/>
      <c r="G156" s="196"/>
      <c r="H156" s="196"/>
      <c r="I156" s="196"/>
      <c r="J156" s="190"/>
      <c r="K156" s="190"/>
    </row>
    <row r="157" spans="2:11" ht="24" customHeight="1">
      <c r="B157" s="190"/>
      <c r="C157" s="190"/>
      <c r="D157" s="196"/>
      <c r="E157" s="196"/>
      <c r="F157" s="196"/>
      <c r="G157" s="196"/>
      <c r="H157" s="196"/>
      <c r="I157" s="196"/>
      <c r="J157" s="190"/>
      <c r="K157" s="190"/>
    </row>
    <row r="158" spans="2:11" ht="24" customHeight="1">
      <c r="B158" s="190"/>
      <c r="C158" s="190"/>
      <c r="D158" s="196"/>
      <c r="E158" s="196"/>
      <c r="F158" s="196"/>
      <c r="G158" s="196"/>
      <c r="H158" s="196"/>
      <c r="I158" s="196"/>
      <c r="J158" s="190"/>
      <c r="K158" s="190"/>
    </row>
    <row r="159" spans="2:11" ht="24" customHeight="1">
      <c r="B159" s="190"/>
      <c r="C159" s="190"/>
      <c r="D159" s="196"/>
      <c r="E159" s="196"/>
      <c r="F159" s="196"/>
      <c r="G159" s="196"/>
      <c r="H159" s="196"/>
      <c r="I159" s="196"/>
      <c r="J159" s="190"/>
      <c r="K159" s="190"/>
    </row>
    <row r="160" spans="2:11" ht="24" customHeight="1">
      <c r="B160" s="190"/>
      <c r="C160" s="190"/>
      <c r="D160" s="196"/>
      <c r="E160" s="196"/>
      <c r="F160" s="196"/>
      <c r="G160" s="196"/>
      <c r="H160" s="196"/>
      <c r="I160" s="196"/>
      <c r="J160" s="190"/>
      <c r="K160" s="190"/>
    </row>
    <row r="161" spans="2:11" ht="24" customHeight="1">
      <c r="B161" s="190"/>
      <c r="C161" s="190"/>
      <c r="D161" s="196"/>
      <c r="E161" s="196"/>
      <c r="F161" s="196"/>
      <c r="G161" s="196"/>
      <c r="H161" s="196"/>
      <c r="I161" s="196"/>
      <c r="J161" s="190"/>
      <c r="K161" s="190"/>
    </row>
    <row r="162" spans="2:11" ht="24" customHeight="1">
      <c r="B162" s="190"/>
      <c r="C162" s="190"/>
      <c r="D162" s="196"/>
      <c r="E162" s="196"/>
      <c r="F162" s="196"/>
      <c r="G162" s="196"/>
      <c r="H162" s="196"/>
      <c r="I162" s="196"/>
      <c r="J162" s="190"/>
      <c r="K162" s="190"/>
    </row>
    <row r="163" spans="2:11" ht="24" customHeight="1">
      <c r="B163" s="190"/>
      <c r="C163" s="190"/>
      <c r="D163" s="196"/>
      <c r="E163" s="196"/>
      <c r="F163" s="196"/>
      <c r="G163" s="196"/>
      <c r="H163" s="196"/>
      <c r="I163" s="196"/>
      <c r="J163" s="190"/>
      <c r="K163" s="190"/>
    </row>
    <row r="164" spans="2:11" ht="24" customHeight="1">
      <c r="B164" s="190"/>
      <c r="C164" s="190"/>
      <c r="D164" s="196"/>
      <c r="E164" s="196"/>
      <c r="F164" s="196"/>
      <c r="G164" s="196"/>
      <c r="H164" s="196"/>
      <c r="I164" s="196"/>
      <c r="J164" s="190"/>
      <c r="K164" s="190"/>
    </row>
    <row r="165" spans="2:11" ht="24" customHeight="1">
      <c r="B165" s="190"/>
      <c r="C165" s="190"/>
      <c r="D165" s="196"/>
      <c r="E165" s="196"/>
      <c r="F165" s="196"/>
      <c r="G165" s="196"/>
      <c r="H165" s="196"/>
      <c r="I165" s="196"/>
      <c r="J165" s="190"/>
      <c r="K165" s="190"/>
    </row>
    <row r="166" spans="2:11" ht="24" customHeight="1">
      <c r="B166" s="190"/>
      <c r="C166" s="190"/>
      <c r="D166" s="196"/>
      <c r="E166" s="196"/>
      <c r="F166" s="196"/>
      <c r="G166" s="196"/>
      <c r="H166" s="196"/>
      <c r="I166" s="196"/>
      <c r="J166" s="190"/>
      <c r="K166" s="190"/>
    </row>
    <row r="167" spans="2:11" ht="24" customHeight="1">
      <c r="B167" s="190"/>
      <c r="C167" s="190"/>
      <c r="D167" s="196"/>
      <c r="E167" s="196"/>
      <c r="F167" s="196"/>
      <c r="G167" s="196"/>
      <c r="H167" s="196"/>
      <c r="I167" s="196"/>
      <c r="J167" s="190"/>
      <c r="K167" s="190"/>
    </row>
    <row r="168" spans="2:11" ht="24" customHeight="1">
      <c r="B168" s="190"/>
      <c r="C168" s="190"/>
      <c r="D168" s="196"/>
      <c r="E168" s="196"/>
      <c r="F168" s="196"/>
      <c r="G168" s="196"/>
      <c r="H168" s="196"/>
      <c r="I168" s="196"/>
      <c r="J168" s="190"/>
      <c r="K168" s="190"/>
    </row>
    <row r="169" spans="2:11" ht="24" customHeight="1">
      <c r="B169" s="190"/>
      <c r="C169" s="190"/>
      <c r="D169" s="196"/>
      <c r="E169" s="196"/>
      <c r="F169" s="196"/>
      <c r="G169" s="196"/>
      <c r="H169" s="196"/>
      <c r="I169" s="196"/>
      <c r="J169" s="190"/>
      <c r="K169" s="190"/>
    </row>
    <row r="170" spans="2:11" ht="24" customHeight="1">
      <c r="B170" s="190"/>
      <c r="C170" s="190"/>
      <c r="D170" s="196"/>
      <c r="E170" s="196"/>
      <c r="F170" s="196"/>
      <c r="G170" s="196"/>
      <c r="H170" s="196"/>
      <c r="I170" s="196"/>
      <c r="J170" s="190"/>
      <c r="K170" s="190"/>
    </row>
    <row r="171" spans="2:11" ht="24" customHeight="1">
      <c r="B171" s="190"/>
      <c r="C171" s="190"/>
      <c r="D171" s="196"/>
      <c r="E171" s="196"/>
      <c r="F171" s="196"/>
      <c r="G171" s="196"/>
      <c r="H171" s="196"/>
      <c r="I171" s="196"/>
      <c r="J171" s="190"/>
      <c r="K171" s="190"/>
    </row>
    <row r="172" spans="2:11" ht="24" customHeight="1">
      <c r="B172" s="190"/>
      <c r="C172" s="190"/>
      <c r="D172" s="196"/>
      <c r="E172" s="196"/>
      <c r="F172" s="196"/>
      <c r="G172" s="196"/>
      <c r="H172" s="196"/>
      <c r="I172" s="196"/>
      <c r="J172" s="190"/>
      <c r="K172" s="190"/>
    </row>
    <row r="173" spans="2:11" ht="24" customHeight="1">
      <c r="B173" s="190"/>
      <c r="C173" s="190"/>
      <c r="D173" s="196"/>
      <c r="E173" s="196"/>
      <c r="F173" s="196"/>
      <c r="G173" s="196"/>
      <c r="H173" s="196"/>
      <c r="I173" s="196"/>
      <c r="J173" s="190"/>
      <c r="K173" s="190"/>
    </row>
    <row r="174" spans="2:11" ht="24" customHeight="1">
      <c r="B174" s="190"/>
      <c r="C174" s="190"/>
      <c r="D174" s="196"/>
      <c r="E174" s="196"/>
      <c r="F174" s="196"/>
      <c r="G174" s="196"/>
      <c r="H174" s="196"/>
      <c r="I174" s="196"/>
      <c r="J174" s="190"/>
      <c r="K174" s="190"/>
    </row>
    <row r="175" spans="2:11" ht="24" customHeight="1">
      <c r="B175" s="190"/>
      <c r="C175" s="190"/>
      <c r="D175" s="196"/>
      <c r="E175" s="196"/>
      <c r="F175" s="196"/>
      <c r="G175" s="196"/>
      <c r="H175" s="196"/>
      <c r="I175" s="196"/>
      <c r="J175" s="190"/>
      <c r="K175" s="190"/>
    </row>
    <row r="176" spans="2:11" ht="24" customHeight="1">
      <c r="B176" s="190"/>
      <c r="C176" s="190"/>
      <c r="D176" s="196"/>
      <c r="E176" s="196"/>
      <c r="F176" s="196"/>
      <c r="G176" s="196"/>
      <c r="H176" s="196"/>
      <c r="I176" s="196"/>
      <c r="J176" s="190"/>
      <c r="K176" s="190"/>
    </row>
    <row r="177" spans="2:11" ht="24" customHeight="1">
      <c r="B177" s="190"/>
      <c r="C177" s="190"/>
      <c r="D177" s="196"/>
      <c r="E177" s="196"/>
      <c r="F177" s="196"/>
      <c r="G177" s="196"/>
      <c r="H177" s="196"/>
      <c r="I177" s="196"/>
      <c r="J177" s="190"/>
      <c r="K177" s="190"/>
    </row>
    <row r="178" spans="2:11" ht="24" customHeight="1">
      <c r="B178" s="190"/>
      <c r="C178" s="190"/>
      <c r="D178" s="196"/>
      <c r="E178" s="196"/>
      <c r="F178" s="196"/>
      <c r="G178" s="196"/>
      <c r="H178" s="196"/>
      <c r="I178" s="196"/>
      <c r="J178" s="190"/>
      <c r="K178" s="190"/>
    </row>
    <row r="179" spans="2:11" ht="24" customHeight="1">
      <c r="B179" s="190"/>
      <c r="C179" s="190"/>
      <c r="D179" s="196"/>
      <c r="E179" s="196"/>
      <c r="F179" s="196"/>
      <c r="G179" s="196"/>
      <c r="H179" s="196"/>
      <c r="I179" s="196"/>
      <c r="J179" s="190"/>
      <c r="K179" s="190"/>
    </row>
    <row r="180" spans="2:11" ht="24" customHeight="1">
      <c r="B180" s="190"/>
      <c r="C180" s="190"/>
      <c r="D180" s="196"/>
      <c r="E180" s="196"/>
      <c r="F180" s="196"/>
      <c r="G180" s="196"/>
      <c r="H180" s="196"/>
      <c r="I180" s="196"/>
      <c r="J180" s="190"/>
      <c r="K180" s="190"/>
    </row>
    <row r="181" spans="2:11" ht="24" customHeight="1">
      <c r="B181" s="190"/>
      <c r="C181" s="190"/>
      <c r="D181" s="196"/>
      <c r="E181" s="196"/>
      <c r="F181" s="196"/>
      <c r="G181" s="196"/>
      <c r="H181" s="196"/>
      <c r="I181" s="196"/>
      <c r="J181" s="190"/>
      <c r="K181" s="190"/>
    </row>
  </sheetData>
  <mergeCells count="14">
    <mergeCell ref="A1:J1"/>
    <mergeCell ref="A2:J2"/>
    <mergeCell ref="A3:J3"/>
    <mergeCell ref="H7:J7"/>
    <mergeCell ref="D52:F52"/>
    <mergeCell ref="H52:J52"/>
    <mergeCell ref="A48:J48"/>
    <mergeCell ref="D7:F7"/>
    <mergeCell ref="A5:J5"/>
    <mergeCell ref="A50:J50"/>
    <mergeCell ref="A46:J46"/>
    <mergeCell ref="A47:J47"/>
    <mergeCell ref="A4:J4"/>
    <mergeCell ref="A49:J49"/>
  </mergeCells>
  <phoneticPr fontId="0" type="noConversion"/>
  <pageMargins left="0.8" right="0.3" top="1" bottom="0.5" header="0.5" footer="0.3"/>
  <pageSetup paperSize="9" scale="82" fitToHeight="0" orientation="portrait" r:id="rId1"/>
  <headerFooter alignWithMargins="0"/>
  <rowBreaks count="1" manualBreakCount="1">
    <brk id="45" max="9" man="1"/>
  </rowBreaks>
  <ignoredErrors>
    <ignoredError sqref="B6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2F4E1-B14B-4BDC-985C-4F7287C26642}">
  <sheetPr codeName="Sheet8">
    <tabColor rgb="FF00B050"/>
  </sheetPr>
  <dimension ref="A1"/>
  <sheetViews>
    <sheetView workbookViewId="0"/>
  </sheetViews>
  <sheetFormatPr defaultRowHeight="21.5"/>
  <sheetData/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งบดุล</vt:lpstr>
      <vt:lpstr>งบดุล 2</vt:lpstr>
      <vt:lpstr>กำไร 3 เดือน</vt:lpstr>
      <vt:lpstr>กำไร 6 เดือน</vt:lpstr>
      <vt:lpstr>ส่วนผู้ถือหุ้น-รวม</vt:lpstr>
      <vt:lpstr>ส่วนผู้ถือหุ้น-เฉพาะ</vt:lpstr>
      <vt:lpstr>กระแสเงินสด</vt:lpstr>
      <vt:lpstr>Sheet1</vt:lpstr>
      <vt:lpstr>กระแสเงินสด!Print_Area</vt:lpstr>
      <vt:lpstr>'กำไร 3 เดือน'!Print_Area</vt:lpstr>
      <vt:lpstr>'กำไร 6 เดือน'!Print_Area</vt:lpstr>
      <vt:lpstr>งบดุล!Print_Area</vt:lpstr>
      <vt:lpstr>'งบดุล 2'!Print_Area</vt:lpstr>
      <vt:lpstr>'ส่วนผู้ถือหุ้น-เฉพาะ'!Print_Area</vt:lpstr>
      <vt:lpstr>'ส่วนผู้ถือหุ้น-รวม'!Print_Area</vt:lpstr>
    </vt:vector>
  </TitlesOfParts>
  <Company>Deloitte Touche Tohmatsu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Touche Tohmatsu</dc:creator>
  <cp:lastModifiedBy>pchakhamrod@deloitte.com</cp:lastModifiedBy>
  <cp:lastPrinted>2025-08-01T07:52:26Z</cp:lastPrinted>
  <dcterms:created xsi:type="dcterms:W3CDTF">2001-11-22T03:33:02Z</dcterms:created>
  <dcterms:modified xsi:type="dcterms:W3CDTF">2025-08-01T07:52:27Z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2022-02-17T04:23:08Z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9e1d6253-6816-466f-9a35-8eb64c41a80c</vt:lpwstr>
  </property>
  <property fmtid="{D5CDD505-2E9C-101B-9397-08002B2CF9AE}" pid="8" name="MSIP_Label_ea60d57e-af5b-4752-ac57-3e4f28ca11dc_ContentBits">
    <vt:lpwstr>0</vt:lpwstr>
  </property>
</Properties>
</file>